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2"/>
  <workbookPr autoCompressPictures="0"/>
  <mc:AlternateContent xmlns:mc="http://schemas.openxmlformats.org/markup-compatibility/2006">
    <mc:Choice Requires="x15">
      <x15ac:absPath xmlns:x15ac="http://schemas.microsoft.com/office/spreadsheetml/2010/11/ac" url="/Users/kateeagles/Documents/-EAGLES CONSULT/-APR/Grocery Rigids/"/>
    </mc:Choice>
  </mc:AlternateContent>
  <xr:revisionPtr revIDLastSave="0" documentId="8_{325E38D7-5D04-D94A-90E7-9DF35B867CE5}" xr6:coauthVersionLast="44" xr6:coauthVersionMax="44" xr10:uidLastSave="{00000000-0000-0000-0000-000000000000}"/>
  <bookViews>
    <workbookView xWindow="0" yWindow="460" windowWidth="25600" windowHeight="14640" xr2:uid="{00000000-000D-0000-FFFF-FFFF00000000}"/>
  </bookViews>
  <sheets>
    <sheet name="Store Model" sheetId="1" r:id="rId1"/>
  </sheets>
  <definedNames>
    <definedName name="Output">'Store Model'!$F$52</definedName>
    <definedName name="_xlnm.Print_Area" localSheetId="0">'Store Model'!$A$1:$F$73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 i="1" l="1"/>
  <c r="F25" i="1"/>
  <c r="F36" i="1" l="1"/>
  <c r="F29" i="1"/>
  <c r="F31" i="1"/>
  <c r="F33" i="1" l="1"/>
  <c r="F42" i="1"/>
  <c r="F48" i="1" s="1"/>
  <c r="F44" i="1"/>
  <c r="E48" i="1" s="1"/>
  <c r="F32" i="1"/>
  <c r="D49" i="1"/>
  <c r="D50" i="1" s="1"/>
  <c r="F37" i="1"/>
  <c r="F38" i="1" l="1"/>
  <c r="E49" i="1" l="1"/>
  <c r="E50" i="1" s="1"/>
  <c r="E52" i="1" s="1"/>
  <c r="F49" i="1"/>
  <c r="F50" i="1" s="1"/>
  <c r="F52" i="1" s="1"/>
</calcChain>
</file>

<file path=xl/sharedStrings.xml><?xml version="1.0" encoding="utf-8"?>
<sst xmlns="http://schemas.openxmlformats.org/spreadsheetml/2006/main" count="61" uniqueCount="57">
  <si>
    <t>Number of Stores</t>
  </si>
  <si>
    <t>Cost of Baler</t>
  </si>
  <si>
    <t>Disposal Cost (per ton)</t>
  </si>
  <si>
    <t>Hauling Cost (per haul)</t>
  </si>
  <si>
    <t>Electricity</t>
  </si>
  <si>
    <t>Labor</t>
  </si>
  <si>
    <t>Total Estimated Annual Costs</t>
  </si>
  <si>
    <t xml:space="preserve">        Store Handling</t>
  </si>
  <si>
    <r>
      <t xml:space="preserve">                       </t>
    </r>
    <r>
      <rPr>
        <b/>
        <sz val="11"/>
        <color theme="1" tint="0.34998626667073579"/>
        <rFont val="Calibri"/>
        <family val="2"/>
        <scheme val="minor"/>
      </rPr>
      <t xml:space="preserve">   OR</t>
    </r>
  </si>
  <si>
    <t>Estimated Annual Costs</t>
  </si>
  <si>
    <t>Segregated Baled</t>
  </si>
  <si>
    <t>Estimated Annual Revenue</t>
  </si>
  <si>
    <t>Mixed #2 and #5 Baled</t>
  </si>
  <si>
    <t>Net Program Costs</t>
  </si>
  <si>
    <t>-</t>
  </si>
  <si>
    <t>Amortized Baler Investment</t>
  </si>
  <si>
    <t>Baler</t>
  </si>
  <si>
    <t>Maintenance</t>
  </si>
  <si>
    <t>Wire</t>
  </si>
  <si>
    <t xml:space="preserve">       Backhauling to Distribution Center</t>
  </si>
  <si>
    <t>Disposal</t>
  </si>
  <si>
    <t>Savings vs Disposal</t>
  </si>
  <si>
    <t>Model Assumptions</t>
  </si>
  <si>
    <t>Rigid plastics stacked at individual stores in “watermelon bins”, backhauled to DC</t>
  </si>
  <si>
    <t>Labor cost = $30 per hour</t>
  </si>
  <si>
    <t>No additional time needed to manage rigid plastic recycling within stores</t>
  </si>
  <si>
    <t>Baled rigid plastics sold FOB – no cost to transport to market</t>
  </si>
  <si>
    <t xml:space="preserve">Avoided waste hauls by recovering rigid plastics = 4 per year </t>
  </si>
  <si>
    <t xml:space="preserve">No cost to segregate rigid plastics by resin type </t>
  </si>
  <si>
    <t>Rigid plastics cleaning – only scraped, no flowing liquids</t>
  </si>
  <si>
    <t>`</t>
  </si>
  <si>
    <t>Key Store Inputs</t>
  </si>
  <si>
    <t>(Same size containers are same resin so are easily segregated via stacking)</t>
  </si>
  <si>
    <t>(Rigid plastics are bulky, recycling them eliminates one haul per quarter per store)</t>
  </si>
  <si>
    <t>Net Annual Program Revenue and Costs</t>
  </si>
  <si>
    <t>Yes</t>
  </si>
  <si>
    <t>No</t>
  </si>
  <si>
    <t>Ten year equipment life of the baler</t>
  </si>
  <si>
    <t>Baler Economic Model for Rigid Plastics at Grocery</t>
  </si>
  <si>
    <t>Directions:  Users are to fill out the blue highlighted cells and then scroll down to see the results.</t>
  </si>
  <si>
    <t>Are All Store Pharmacies Participating in Recycling?</t>
  </si>
  <si>
    <t xml:space="preserve">        Distribution Center (receiving, baling, loading)</t>
  </si>
  <si>
    <t>Estimated Per Store Weight of Plastics Recovered (lbs/yr)</t>
  </si>
  <si>
    <t>Segregated #2 and #5 Rigid Plastics</t>
  </si>
  <si>
    <t>Mixed #2 and #5 Rigid Plastics</t>
  </si>
  <si>
    <t>Store time needed to move annual volume per store of stacked rigid plastics = 2 hrs.</t>
  </si>
  <si>
    <r>
      <t>Revenue for Segregated #2 HDPE/Segregated #5 PP baled rigid plastics</t>
    </r>
    <r>
      <rPr>
        <sz val="11"/>
        <color theme="1" tint="0.34998626667073579"/>
        <rFont val="Calibri"/>
        <family val="2"/>
      </rPr>
      <t xml:space="preserve"> (cents per pound)</t>
    </r>
  </si>
  <si>
    <t>Revenue for Mixed #2 HDPE and #5 PP baled rigid plastics (cents per pound)</t>
  </si>
  <si>
    <t>Rigid plastics baled in “small” horizontal baler.  Bale weight = 1,000 pounds</t>
  </si>
  <si>
    <t>Baling wire cost = $2.00 per bale, Power cost = $1.00 per bale</t>
  </si>
  <si>
    <t>rigid plastics = 1 hr 20 mins</t>
  </si>
  <si>
    <t xml:space="preserve">Distribution Center time needed to unload, bale and reload for market each store's annual volume of </t>
  </si>
  <si>
    <t xml:space="preserve">Baling recyclables results in incrementally higher market value at lower operation costs. This economic model, developed by the Association of Plastic Recyclers (APR), enables grocery store chains to evaluate baling economics for their “behind the counter” deli, seafood, bakery, floral and pharmacy rigid plastics. </t>
  </si>
  <si>
    <t>Estimated per store</t>
  </si>
  <si>
    <t>Estimated per store weight of rigid plastics without pharmacy stock bottles – 4,000 lbs./yr.</t>
  </si>
  <si>
    <t>Estimated per store weight of rigid plastics including pharmacy stock bottles – 8,000 lbs./yr.</t>
  </si>
  <si>
    <t xml:space="preserve">Model assumes pharmacy stock bottles are baled with larger rigid plastics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</si>
</sst>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8" x14ac:knownFonts="1">
    <font>
      <sz val="11"/>
      <color theme="1"/>
      <name val="Calibri"/>
      <family val="2"/>
      <scheme val="minor"/>
    </font>
    <font>
      <sz val="11"/>
      <color theme="0"/>
      <name val="Calibri"/>
      <family val="2"/>
      <scheme val="minor"/>
    </font>
    <font>
      <b/>
      <sz val="18"/>
      <color theme="1" tint="0.34998626667073579"/>
      <name val="Calibri"/>
      <family val="2"/>
      <scheme val="minor"/>
    </font>
    <font>
      <sz val="11"/>
      <color theme="1" tint="0.34998626667073579"/>
      <name val="Calibri"/>
      <family val="2"/>
      <scheme val="minor"/>
    </font>
    <font>
      <b/>
      <i/>
      <sz val="11"/>
      <color theme="1" tint="0.34998626667073579"/>
      <name val="Calibri"/>
      <family val="2"/>
      <scheme val="minor"/>
    </font>
    <font>
      <b/>
      <sz val="11"/>
      <color theme="1" tint="0.34998626667073579"/>
      <name val="Calibri"/>
      <family val="2"/>
      <scheme val="minor"/>
    </font>
    <font>
      <b/>
      <sz val="14"/>
      <color theme="1" tint="0.34998626667073579"/>
      <name val="Calibri"/>
      <family val="2"/>
      <scheme val="minor"/>
    </font>
    <font>
      <b/>
      <sz val="14"/>
      <color theme="0"/>
      <name val="Calibri"/>
      <family val="2"/>
      <scheme val="minor"/>
    </font>
    <font>
      <b/>
      <sz val="12"/>
      <color theme="1" tint="0.34998626667073579"/>
      <name val="Calibri"/>
      <family val="2"/>
      <scheme val="minor"/>
    </font>
    <font>
      <sz val="14"/>
      <color theme="0"/>
      <name val="Calibri"/>
      <family val="2"/>
      <scheme val="minor"/>
    </font>
    <font>
      <sz val="11"/>
      <color rgb="FF1F497D"/>
      <name val="Calibri"/>
      <family val="2"/>
      <scheme val="minor"/>
    </font>
    <font>
      <sz val="12"/>
      <color theme="1" tint="0.34998626667073579"/>
      <name val="Calibri"/>
      <family val="2"/>
      <scheme val="minor"/>
    </font>
    <font>
      <sz val="11"/>
      <color theme="2" tint="-0.749992370372631"/>
      <name val="Calibri"/>
      <family val="2"/>
      <scheme val="minor"/>
    </font>
    <font>
      <sz val="11"/>
      <color theme="2" tint="-9.9978637043366805E-2"/>
      <name val="Calibri"/>
      <family val="2"/>
      <scheme val="minor"/>
    </font>
    <font>
      <sz val="10"/>
      <color theme="1" tint="0.34998626667073579"/>
      <name val="Calibri"/>
      <family val="2"/>
      <scheme val="minor"/>
    </font>
    <font>
      <sz val="10"/>
      <color theme="1"/>
      <name val="Calibri"/>
      <family val="2"/>
      <scheme val="minor"/>
    </font>
    <font>
      <sz val="11"/>
      <color theme="1" tint="0.34998626667073579"/>
      <name val="Calibri"/>
      <family val="2"/>
    </font>
    <font>
      <b/>
      <i/>
      <sz val="10"/>
      <color theme="1" tint="0.34998626667073579"/>
      <name val="Calibri"/>
      <family val="2"/>
      <scheme val="minor"/>
    </font>
  </fonts>
  <fills count="5">
    <fill>
      <patternFill patternType="none"/>
    </fill>
    <fill>
      <patternFill patternType="gray125"/>
    </fill>
    <fill>
      <patternFill patternType="solid">
        <fgColor theme="0"/>
        <bgColor indexed="64"/>
      </patternFill>
    </fill>
    <fill>
      <patternFill patternType="solid">
        <fgColor rgb="FF0085C8"/>
        <bgColor indexed="64"/>
      </patternFill>
    </fill>
    <fill>
      <patternFill patternType="solid">
        <fgColor theme="4" tint="0.59999389629810485"/>
        <bgColor indexed="64"/>
      </patternFill>
    </fill>
  </fills>
  <borders count="9">
    <border>
      <left/>
      <right/>
      <top/>
      <bottom/>
      <diagonal/>
    </border>
    <border>
      <left/>
      <right/>
      <top/>
      <bottom style="thin">
        <color indexed="64"/>
      </bottom>
      <diagonal/>
    </border>
    <border>
      <left style="thin">
        <color theme="0"/>
      </left>
      <right style="thin">
        <color theme="0"/>
      </right>
      <top/>
      <bottom/>
      <diagonal/>
    </border>
    <border>
      <left style="thin">
        <color theme="0"/>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style="thin">
        <color theme="4" tint="-0.24994659260841701"/>
      </right>
      <top/>
      <bottom/>
      <diagonal/>
    </border>
  </borders>
  <cellStyleXfs count="1">
    <xf numFmtId="0" fontId="0" fillId="0" borderId="0"/>
  </cellStyleXfs>
  <cellXfs count="83">
    <xf numFmtId="0" fontId="0" fillId="0" borderId="0" xfId="0"/>
    <xf numFmtId="0" fontId="3" fillId="4" borderId="4" xfId="0" applyFont="1" applyFill="1" applyBorder="1" applyAlignment="1" applyProtection="1">
      <alignment horizontal="center" vertical="center"/>
      <protection locked="0"/>
    </xf>
    <xf numFmtId="6" fontId="3" fillId="4" borderId="4" xfId="0" applyNumberFormat="1" applyFont="1" applyFill="1" applyBorder="1" applyAlignment="1" applyProtection="1">
      <alignment horizontal="center" vertical="center"/>
      <protection locked="0"/>
    </xf>
    <xf numFmtId="0" fontId="0" fillId="2" borderId="0" xfId="0" applyFill="1" applyBorder="1" applyProtection="1"/>
    <xf numFmtId="0" fontId="0" fillId="2" borderId="0" xfId="0" applyFill="1" applyProtection="1"/>
    <xf numFmtId="0" fontId="12" fillId="2" borderId="0" xfId="0" applyFont="1" applyFill="1" applyProtection="1"/>
    <xf numFmtId="0" fontId="2" fillId="2" borderId="0" xfId="0" applyFont="1" applyFill="1" applyBorder="1" applyAlignment="1" applyProtection="1">
      <alignment vertical="top"/>
    </xf>
    <xf numFmtId="14" fontId="8" fillId="2" borderId="0" xfId="0" applyNumberFormat="1" applyFont="1" applyFill="1" applyBorder="1" applyAlignment="1" applyProtection="1">
      <alignment horizontal="right" vertical="center" indent="1"/>
    </xf>
    <xf numFmtId="0" fontId="8" fillId="0" borderId="0" xfId="0" applyFont="1" applyAlignment="1" applyProtection="1">
      <alignment horizontal="right" vertical="center" indent="1"/>
    </xf>
    <xf numFmtId="0" fontId="1" fillId="2" borderId="0" xfId="0" applyFont="1" applyFill="1" applyProtection="1"/>
    <xf numFmtId="0" fontId="11" fillId="2" borderId="0" xfId="0" applyFont="1" applyFill="1" applyBorder="1" applyAlignment="1" applyProtection="1">
      <alignment vertical="top"/>
    </xf>
    <xf numFmtId="0" fontId="0" fillId="0" borderId="0" xfId="0" applyAlignment="1" applyProtection="1"/>
    <xf numFmtId="0" fontId="13" fillId="2" borderId="0" xfId="0" applyFont="1" applyFill="1" applyProtection="1"/>
    <xf numFmtId="0" fontId="13" fillId="2" borderId="0" xfId="0" applyFont="1" applyFill="1" applyAlignment="1" applyProtection="1">
      <alignment horizontal="left"/>
    </xf>
    <xf numFmtId="0" fontId="11" fillId="2" borderId="0" xfId="0" applyFont="1" applyFill="1" applyBorder="1" applyAlignment="1" applyProtection="1">
      <alignment vertical="top" wrapText="1"/>
    </xf>
    <xf numFmtId="0" fontId="0" fillId="0" borderId="0" xfId="0" applyAlignment="1" applyProtection="1">
      <alignment wrapText="1"/>
    </xf>
    <xf numFmtId="0" fontId="0" fillId="0" borderId="0" xfId="0" applyProtection="1"/>
    <xf numFmtId="0" fontId="7" fillId="3" borderId="0" xfId="0" applyFont="1" applyFill="1" applyBorder="1" applyProtection="1"/>
    <xf numFmtId="0" fontId="1" fillId="3" borderId="0" xfId="0" applyFont="1" applyFill="1" applyBorder="1" applyProtection="1"/>
    <xf numFmtId="0" fontId="10" fillId="2" borderId="0" xfId="0" applyFont="1" applyFill="1" applyAlignment="1" applyProtection="1">
      <alignment horizontal="left" vertical="center" indent="5"/>
    </xf>
    <xf numFmtId="0" fontId="3" fillId="2" borderId="0" xfId="0" applyFont="1" applyFill="1" applyBorder="1" applyProtection="1"/>
    <xf numFmtId="0" fontId="3" fillId="2" borderId="0" xfId="0" applyFont="1" applyFill="1" applyBorder="1" applyAlignment="1" applyProtection="1">
      <alignment horizontal="right"/>
    </xf>
    <xf numFmtId="0" fontId="0" fillId="2" borderId="0" xfId="0" applyFont="1" applyFill="1" applyBorder="1" applyAlignment="1" applyProtection="1">
      <alignment horizontal="left" indent="1"/>
    </xf>
    <xf numFmtId="0" fontId="3" fillId="2" borderId="0" xfId="0" applyFont="1" applyFill="1" applyBorder="1" applyAlignment="1" applyProtection="1">
      <alignment horizontal="left" indent="1"/>
    </xf>
    <xf numFmtId="0" fontId="0" fillId="2" borderId="0" xfId="0" applyFont="1" applyFill="1" applyAlignment="1" applyProtection="1">
      <alignment horizontal="left" indent="1"/>
    </xf>
    <xf numFmtId="0" fontId="3" fillId="2" borderId="0" xfId="0" applyFont="1" applyFill="1" applyBorder="1" applyAlignment="1" applyProtection="1">
      <alignment horizontal="center" vertical="center"/>
    </xf>
    <xf numFmtId="0" fontId="3" fillId="2" borderId="0" xfId="0" applyFont="1" applyFill="1" applyAlignment="1" applyProtection="1">
      <alignment horizontal="left" indent="1"/>
    </xf>
    <xf numFmtId="0" fontId="3" fillId="2" borderId="0" xfId="0" applyFont="1" applyFill="1" applyAlignment="1" applyProtection="1">
      <alignment horizontal="center" vertical="center"/>
    </xf>
    <xf numFmtId="0" fontId="10" fillId="2" borderId="0" xfId="0" applyFont="1" applyFill="1" applyAlignment="1" applyProtection="1">
      <alignment horizontal="left" vertical="center" indent="10"/>
    </xf>
    <xf numFmtId="6" fontId="3" fillId="2" borderId="0" xfId="0" applyNumberFormat="1" applyFont="1" applyFill="1" applyBorder="1" applyAlignment="1" applyProtection="1">
      <alignment horizontal="center" vertical="center"/>
    </xf>
    <xf numFmtId="0" fontId="15" fillId="2" borderId="0" xfId="0" applyFont="1" applyFill="1" applyAlignment="1" applyProtection="1">
      <alignment horizontal="left" indent="1"/>
    </xf>
    <xf numFmtId="0" fontId="14" fillId="2" borderId="0" xfId="0" applyFont="1" applyFill="1" applyBorder="1" applyAlignment="1" applyProtection="1">
      <alignment horizontal="left" indent="1"/>
    </xf>
    <xf numFmtId="0" fontId="0" fillId="2" borderId="0" xfId="0" applyFont="1" applyFill="1" applyAlignment="1" applyProtection="1">
      <alignment horizontal="left" vertical="center" indent="1"/>
    </xf>
    <xf numFmtId="0" fontId="3" fillId="2" borderId="0" xfId="0" applyFont="1" applyFill="1" applyAlignment="1" applyProtection="1">
      <alignment horizontal="left" vertical="center" indent="1"/>
    </xf>
    <xf numFmtId="0" fontId="3" fillId="2" borderId="0" xfId="0" applyFont="1" applyFill="1" applyProtection="1"/>
    <xf numFmtId="38" fontId="3" fillId="2" borderId="0" xfId="0" applyNumberFormat="1" applyFont="1" applyFill="1" applyBorder="1" applyAlignment="1" applyProtection="1">
      <alignment horizontal="center"/>
    </xf>
    <xf numFmtId="0" fontId="1" fillId="2" borderId="0" xfId="0" applyFont="1" applyFill="1" applyBorder="1" applyProtection="1"/>
    <xf numFmtId="0" fontId="14" fillId="2" borderId="0" xfId="0" applyFont="1" applyFill="1" applyBorder="1" applyProtection="1"/>
    <xf numFmtId="6" fontId="3" fillId="2" borderId="0" xfId="0" applyNumberFormat="1" applyFont="1" applyFill="1" applyBorder="1" applyAlignment="1" applyProtection="1">
      <alignment horizontal="center"/>
    </xf>
    <xf numFmtId="0" fontId="3" fillId="2" borderId="0" xfId="0" applyFont="1" applyFill="1" applyBorder="1" applyAlignment="1" applyProtection="1">
      <alignment horizontal="left" indent="4"/>
    </xf>
    <xf numFmtId="0" fontId="3" fillId="2" borderId="0" xfId="0" applyFont="1" applyFill="1" applyBorder="1" applyAlignment="1" applyProtection="1">
      <alignment horizontal="center"/>
    </xf>
    <xf numFmtId="0" fontId="3" fillId="2" borderId="1" xfId="0" applyFont="1" applyFill="1" applyBorder="1" applyAlignment="1" applyProtection="1">
      <alignment horizontal="left" indent="1"/>
    </xf>
    <xf numFmtId="0" fontId="3" fillId="2" borderId="1" xfId="0" applyFont="1" applyFill="1" applyBorder="1" applyProtection="1"/>
    <xf numFmtId="0" fontId="14" fillId="2" borderId="1" xfId="0" applyFont="1" applyFill="1" applyBorder="1" applyProtection="1"/>
    <xf numFmtId="6" fontId="3" fillId="2" borderId="1" xfId="0" applyNumberFormat="1" applyFont="1" applyFill="1" applyBorder="1" applyAlignment="1" applyProtection="1">
      <alignment horizontal="center"/>
    </xf>
    <xf numFmtId="0" fontId="4" fillId="2" borderId="0" xfId="0" applyFont="1" applyFill="1" applyBorder="1" applyAlignment="1" applyProtection="1">
      <alignment horizontal="left" indent="1"/>
    </xf>
    <xf numFmtId="0" fontId="4" fillId="2" borderId="0" xfId="0" applyFont="1" applyFill="1" applyBorder="1" applyProtection="1"/>
    <xf numFmtId="0" fontId="17" fillId="2" borderId="0" xfId="0" applyFont="1" applyFill="1" applyBorder="1" applyProtection="1"/>
    <xf numFmtId="6" fontId="12" fillId="2" borderId="0" xfId="0" applyNumberFormat="1" applyFont="1" applyFill="1" applyBorder="1" applyAlignment="1" applyProtection="1">
      <alignment horizontal="center"/>
    </xf>
    <xf numFmtId="0" fontId="12" fillId="2" borderId="0" xfId="0" applyFont="1" applyFill="1" applyBorder="1" applyAlignment="1" applyProtection="1">
      <alignment horizontal="center"/>
    </xf>
    <xf numFmtId="0" fontId="6" fillId="2" borderId="0"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3" fillId="2" borderId="3" xfId="0" applyFont="1" applyFill="1" applyBorder="1" applyProtection="1"/>
    <xf numFmtId="0" fontId="0" fillId="2" borderId="1" xfId="0" applyFill="1" applyBorder="1" applyProtection="1"/>
    <xf numFmtId="6" fontId="0" fillId="2" borderId="0" xfId="0" applyNumberFormat="1" applyFill="1" applyBorder="1" applyAlignment="1" applyProtection="1">
      <alignment horizontal="center"/>
    </xf>
    <xf numFmtId="0" fontId="9" fillId="2" borderId="0" xfId="0" applyFont="1" applyFill="1" applyAlignment="1" applyProtection="1">
      <alignment vertical="center"/>
    </xf>
    <xf numFmtId="0" fontId="7" fillId="3" borderId="0" xfId="0" applyFont="1" applyFill="1" applyBorder="1" applyAlignment="1" applyProtection="1">
      <alignment vertical="center"/>
    </xf>
    <xf numFmtId="0" fontId="0" fillId="3" borderId="0" xfId="0" applyFill="1" applyProtection="1"/>
    <xf numFmtId="6" fontId="7" fillId="3" borderId="0" xfId="0" applyNumberFormat="1" applyFont="1" applyFill="1" applyBorder="1" applyAlignment="1" applyProtection="1">
      <alignment horizontal="center" vertical="center"/>
    </xf>
    <xf numFmtId="0" fontId="7" fillId="2" borderId="0" xfId="0" applyFont="1" applyFill="1" applyBorder="1" applyAlignment="1" applyProtection="1">
      <alignment vertical="center"/>
    </xf>
    <xf numFmtId="6" fontId="7" fillId="2" borderId="0" xfId="0" applyNumberFormat="1" applyFont="1" applyFill="1" applyBorder="1" applyAlignment="1" applyProtection="1">
      <alignment horizontal="center" vertical="center"/>
    </xf>
    <xf numFmtId="0" fontId="3" fillId="2" borderId="0" xfId="0" applyFont="1" applyFill="1" applyAlignment="1" applyProtection="1">
      <alignment horizontal="left" indent="2"/>
    </xf>
    <xf numFmtId="0" fontId="0" fillId="2" borderId="0" xfId="0" applyFont="1" applyFill="1" applyProtection="1"/>
    <xf numFmtId="0" fontId="3" fillId="2" borderId="0" xfId="0" applyFont="1" applyFill="1" applyAlignment="1" applyProtection="1">
      <alignment horizontal="left" indent="3"/>
    </xf>
    <xf numFmtId="0" fontId="3" fillId="2" borderId="0" xfId="0" applyFont="1" applyFill="1" applyAlignment="1" applyProtection="1">
      <alignment horizontal="left" indent="4"/>
    </xf>
    <xf numFmtId="0" fontId="0" fillId="2" borderId="0" xfId="0" applyFill="1" applyAlignment="1" applyProtection="1"/>
    <xf numFmtId="0" fontId="0" fillId="0" borderId="0" xfId="0" applyAlignment="1" applyProtection="1"/>
    <xf numFmtId="0" fontId="14" fillId="2" borderId="0" xfId="0" applyFont="1" applyFill="1" applyBorder="1" applyAlignment="1" applyProtection="1">
      <alignment horizontal="left" vertical="center" wrapText="1"/>
    </xf>
    <xf numFmtId="0" fontId="15" fillId="0" borderId="0" xfId="0" applyFont="1" applyAlignment="1" applyProtection="1">
      <alignment horizontal="left" vertical="center" wrapText="1"/>
    </xf>
    <xf numFmtId="0" fontId="14" fillId="4" borderId="5" xfId="0" applyFont="1" applyFill="1" applyBorder="1" applyAlignment="1" applyProtection="1">
      <alignment horizontal="center" vertical="center" wrapText="1"/>
    </xf>
    <xf numFmtId="0" fontId="0" fillId="0" borderId="6" xfId="0" applyBorder="1" applyAlignment="1" applyProtection="1">
      <alignment horizontal="center"/>
    </xf>
    <xf numFmtId="0" fontId="0" fillId="0" borderId="7" xfId="0" applyBorder="1" applyAlignment="1" applyProtection="1">
      <alignment horizontal="center"/>
    </xf>
    <xf numFmtId="0" fontId="3" fillId="2" borderId="0" xfId="0" applyFont="1" applyFill="1" applyBorder="1" applyAlignment="1" applyProtection="1">
      <alignment horizontal="left"/>
    </xf>
    <xf numFmtId="0" fontId="0" fillId="0" borderId="0" xfId="0" applyFont="1" applyAlignment="1" applyProtection="1">
      <alignment horizontal="left"/>
    </xf>
    <xf numFmtId="0" fontId="0" fillId="0" borderId="0" xfId="0" applyFont="1" applyBorder="1" applyAlignment="1" applyProtection="1">
      <alignment horizontal="left"/>
    </xf>
    <xf numFmtId="0" fontId="3" fillId="2" borderId="0" xfId="0" applyFont="1" applyFill="1" applyBorder="1" applyAlignment="1" applyProtection="1">
      <alignment horizontal="left" indent="1"/>
    </xf>
    <xf numFmtId="0" fontId="0" fillId="0" borderId="0" xfId="0" applyFont="1" applyBorder="1" applyAlignment="1" applyProtection="1">
      <alignment horizontal="left" indent="1"/>
    </xf>
    <xf numFmtId="0" fontId="0" fillId="0" borderId="0" xfId="0" applyFont="1" applyAlignment="1" applyProtection="1">
      <alignment horizontal="left" indent="1"/>
    </xf>
    <xf numFmtId="0" fontId="0" fillId="0" borderId="8" xfId="0" applyFont="1" applyBorder="1" applyAlignment="1" applyProtection="1">
      <alignment horizontal="left" indent="1"/>
    </xf>
    <xf numFmtId="0" fontId="3" fillId="2" borderId="0" xfId="0" applyFont="1" applyFill="1" applyAlignment="1" applyProtection="1">
      <alignment horizontal="left" vertical="center" wrapText="1" indent="1"/>
    </xf>
    <xf numFmtId="0" fontId="0" fillId="0" borderId="0" xfId="0" applyFont="1" applyAlignment="1" applyProtection="1">
      <alignment horizontal="left" vertical="center" indent="1"/>
    </xf>
    <xf numFmtId="0" fontId="0" fillId="0" borderId="8" xfId="0" applyFont="1" applyBorder="1" applyAlignment="1" applyProtection="1">
      <alignment horizontal="left" vertical="center" indent="1"/>
    </xf>
  </cellXfs>
  <cellStyles count="1">
    <cellStyle name="Normal" xfId="0" builtinId="0"/>
  </cellStyles>
  <dxfs count="0"/>
  <tableStyles count="0" defaultTableStyle="TableStyleMedium2" defaultPivotStyle="PivotStyleLight16"/>
  <colors>
    <mruColors>
      <color rgb="FF0085C8"/>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47626</xdr:colOff>
      <xdr:row>0</xdr:row>
      <xdr:rowOff>1</xdr:rowOff>
    </xdr:from>
    <xdr:to>
      <xdr:col>6</xdr:col>
      <xdr:colOff>1</xdr:colOff>
      <xdr:row>1</xdr:row>
      <xdr:rowOff>14289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7626" y="1"/>
          <a:ext cx="7258050" cy="18145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85C8"/>
    <pageSetUpPr fitToPage="1"/>
  </sheetPr>
  <dimension ref="A1:Q73"/>
  <sheetViews>
    <sheetView tabSelected="1" topLeftCell="A23" workbookViewId="0">
      <selection activeCell="F44" sqref="F44"/>
    </sheetView>
  </sheetViews>
  <sheetFormatPr baseColWidth="10" defaultColWidth="9.1640625" defaultRowHeight="15" x14ac:dyDescent="0.2"/>
  <cols>
    <col min="1" max="1" width="1.6640625" style="4" customWidth="1"/>
    <col min="2" max="2" width="4.5" style="4" customWidth="1"/>
    <col min="3" max="6" width="25.83203125" style="4" customWidth="1"/>
    <col min="7" max="7" width="4.1640625" style="4" customWidth="1"/>
    <col min="8" max="8" width="119.5" style="67" customWidth="1"/>
    <col min="9" max="10" width="9.1640625" style="4"/>
    <col min="11" max="11" width="12.6640625" style="4" customWidth="1"/>
    <col min="12" max="16384" width="9.1640625" style="4"/>
  </cols>
  <sheetData>
    <row r="1" spans="1:17" ht="141.75" customHeight="1" x14ac:dyDescent="0.2">
      <c r="A1" s="3"/>
      <c r="B1" s="3"/>
      <c r="C1" s="3"/>
      <c r="D1" s="3"/>
      <c r="E1" s="3"/>
      <c r="F1" s="3"/>
      <c r="H1" s="66" t="s">
        <v>30</v>
      </c>
      <c r="J1" s="5"/>
      <c r="K1" s="5"/>
      <c r="L1" s="5"/>
      <c r="M1" s="5"/>
      <c r="N1" s="5"/>
      <c r="O1" s="5"/>
      <c r="P1" s="5"/>
      <c r="Q1" s="5"/>
    </row>
    <row r="2" spans="1:17" ht="30" customHeight="1" x14ac:dyDescent="0.2">
      <c r="A2" s="3"/>
      <c r="B2" s="6" t="s">
        <v>38</v>
      </c>
      <c r="E2" s="3"/>
      <c r="F2" s="7">
        <f ca="1">TODAY()</f>
        <v>43704</v>
      </c>
      <c r="G2" s="8"/>
      <c r="J2" s="5"/>
      <c r="K2" s="5"/>
      <c r="L2" s="9" t="s">
        <v>35</v>
      </c>
      <c r="M2" s="5"/>
      <c r="N2" s="5"/>
      <c r="O2" s="5"/>
      <c r="P2" s="5"/>
      <c r="Q2" s="5"/>
    </row>
    <row r="3" spans="1:17" ht="39.75" customHeight="1" x14ac:dyDescent="0.2">
      <c r="A3" s="3"/>
      <c r="B3" s="68" t="s">
        <v>52</v>
      </c>
      <c r="C3" s="69"/>
      <c r="D3" s="69"/>
      <c r="E3" s="69"/>
      <c r="F3" s="69"/>
      <c r="J3" s="5"/>
      <c r="K3" s="5"/>
      <c r="L3" s="9" t="s">
        <v>36</v>
      </c>
      <c r="M3" s="5"/>
      <c r="N3" s="5"/>
      <c r="O3" s="5"/>
      <c r="P3" s="5"/>
      <c r="Q3" s="5"/>
    </row>
    <row r="4" spans="1:17" ht="7.5" customHeight="1" x14ac:dyDescent="0.2">
      <c r="A4" s="3"/>
      <c r="B4" s="3"/>
      <c r="C4" s="10"/>
      <c r="D4" s="10"/>
      <c r="E4" s="11"/>
      <c r="F4" s="3"/>
      <c r="J4" s="5"/>
      <c r="K4" s="5"/>
      <c r="L4" s="12"/>
      <c r="M4" s="5"/>
      <c r="N4" s="5"/>
      <c r="O4" s="5"/>
      <c r="P4" s="5"/>
      <c r="Q4" s="5"/>
    </row>
    <row r="5" spans="1:17" ht="16.5" customHeight="1" x14ac:dyDescent="0.2">
      <c r="A5" s="3"/>
      <c r="B5" s="70" t="s">
        <v>39</v>
      </c>
      <c r="C5" s="71"/>
      <c r="D5" s="71"/>
      <c r="E5" s="71"/>
      <c r="F5" s="72"/>
      <c r="J5" s="5"/>
      <c r="K5" s="5"/>
      <c r="L5" s="13"/>
      <c r="M5" s="5"/>
      <c r="N5" s="5"/>
      <c r="O5" s="5"/>
      <c r="P5" s="5"/>
      <c r="Q5" s="5"/>
    </row>
    <row r="6" spans="1:17" ht="8.25" customHeight="1" x14ac:dyDescent="0.2">
      <c r="A6" s="3"/>
      <c r="B6" s="3"/>
      <c r="C6" s="14"/>
      <c r="D6" s="14"/>
      <c r="E6" s="15"/>
      <c r="F6" s="3"/>
      <c r="J6" s="5"/>
      <c r="K6" s="16"/>
      <c r="L6" s="5"/>
      <c r="M6" s="5"/>
      <c r="N6" s="5"/>
      <c r="O6" s="5"/>
      <c r="P6" s="5"/>
      <c r="Q6" s="5"/>
    </row>
    <row r="7" spans="1:17" ht="19" x14ac:dyDescent="0.25">
      <c r="A7" s="3"/>
      <c r="B7" s="17" t="s">
        <v>31</v>
      </c>
      <c r="C7" s="17"/>
      <c r="D7" s="17"/>
      <c r="E7" s="18"/>
      <c r="F7" s="18"/>
      <c r="I7" s="19"/>
      <c r="J7" s="5"/>
      <c r="K7" s="5"/>
      <c r="L7" s="5"/>
      <c r="M7" s="5"/>
      <c r="N7" s="5"/>
      <c r="O7" s="5"/>
      <c r="P7" s="5"/>
      <c r="Q7" s="5"/>
    </row>
    <row r="8" spans="1:17" ht="5.25" customHeight="1" x14ac:dyDescent="0.2">
      <c r="A8" s="3"/>
      <c r="B8" s="3"/>
      <c r="C8" s="20"/>
      <c r="D8" s="20"/>
      <c r="F8" s="21"/>
      <c r="I8" s="19"/>
      <c r="J8" s="5"/>
      <c r="K8" s="5"/>
      <c r="L8" s="5"/>
      <c r="M8" s="5"/>
      <c r="N8" s="5"/>
      <c r="O8" s="5"/>
      <c r="P8" s="5"/>
      <c r="Q8" s="5"/>
    </row>
    <row r="9" spans="1:17" ht="11.25" customHeight="1" x14ac:dyDescent="0.2">
      <c r="A9" s="3"/>
      <c r="B9" s="73" t="s">
        <v>53</v>
      </c>
      <c r="C9" s="74"/>
      <c r="D9" s="74"/>
      <c r="E9" s="75"/>
      <c r="F9" s="21"/>
      <c r="I9" s="19"/>
      <c r="J9" s="5"/>
      <c r="K9" s="5"/>
      <c r="L9" s="5"/>
      <c r="M9" s="5"/>
      <c r="N9" s="5"/>
      <c r="O9" s="5"/>
      <c r="P9" s="5"/>
      <c r="Q9" s="5"/>
    </row>
    <row r="10" spans="1:17" ht="5.25" customHeight="1" x14ac:dyDescent="0.2">
      <c r="A10" s="3"/>
      <c r="B10" s="3"/>
      <c r="C10" s="20"/>
      <c r="D10" s="20"/>
      <c r="F10" s="21"/>
      <c r="I10" s="19"/>
      <c r="J10" s="5"/>
      <c r="K10" s="5"/>
      <c r="L10" s="5"/>
      <c r="M10" s="5"/>
      <c r="N10" s="5"/>
      <c r="O10" s="5"/>
      <c r="P10" s="5"/>
      <c r="Q10" s="5"/>
    </row>
    <row r="11" spans="1:17" ht="16.5" customHeight="1" x14ac:dyDescent="0.2">
      <c r="A11" s="3"/>
      <c r="B11" s="76" t="s">
        <v>0</v>
      </c>
      <c r="C11" s="78"/>
      <c r="D11" s="78"/>
      <c r="E11" s="79"/>
      <c r="F11" s="1">
        <v>100</v>
      </c>
      <c r="I11" s="19"/>
      <c r="J11" s="5"/>
      <c r="K11" s="5"/>
      <c r="L11" s="5"/>
      <c r="M11" s="5"/>
      <c r="N11" s="5"/>
      <c r="O11" s="5"/>
      <c r="P11" s="5"/>
      <c r="Q11" s="5"/>
    </row>
    <row r="12" spans="1:17" ht="5.25" customHeight="1" x14ac:dyDescent="0.2">
      <c r="A12" s="3"/>
      <c r="B12" s="22"/>
      <c r="C12" s="23"/>
      <c r="D12" s="23"/>
      <c r="E12" s="24"/>
      <c r="F12" s="25"/>
      <c r="I12" s="19"/>
      <c r="J12" s="5"/>
      <c r="K12" s="5"/>
      <c r="L12" s="5"/>
      <c r="M12" s="5"/>
      <c r="N12" s="5"/>
      <c r="O12" s="5"/>
      <c r="P12" s="5"/>
      <c r="Q12" s="5"/>
    </row>
    <row r="13" spans="1:17" ht="16.5" customHeight="1" x14ac:dyDescent="0.2">
      <c r="A13" s="3"/>
      <c r="B13" s="76" t="s">
        <v>40</v>
      </c>
      <c r="C13" s="78"/>
      <c r="D13" s="78"/>
      <c r="E13" s="79"/>
      <c r="F13" s="1" t="s">
        <v>35</v>
      </c>
      <c r="I13" s="19"/>
      <c r="J13" s="5"/>
      <c r="K13" s="5"/>
      <c r="L13" s="5"/>
      <c r="M13" s="5"/>
      <c r="N13" s="5"/>
      <c r="O13" s="5"/>
      <c r="P13" s="5"/>
      <c r="Q13" s="5"/>
    </row>
    <row r="14" spans="1:17" ht="5.25" customHeight="1" x14ac:dyDescent="0.2">
      <c r="A14" s="3"/>
      <c r="B14" s="22"/>
      <c r="C14" s="26"/>
      <c r="D14" s="26"/>
      <c r="E14" s="24"/>
      <c r="F14" s="27"/>
      <c r="I14" s="28"/>
      <c r="J14" s="5"/>
      <c r="K14" s="5"/>
      <c r="L14" s="5"/>
      <c r="M14" s="5"/>
      <c r="N14" s="5"/>
      <c r="O14" s="5"/>
      <c r="P14" s="5"/>
      <c r="Q14" s="5"/>
    </row>
    <row r="15" spans="1:17" ht="16.5" customHeight="1" x14ac:dyDescent="0.2">
      <c r="A15" s="3"/>
      <c r="B15" s="76" t="s">
        <v>1</v>
      </c>
      <c r="C15" s="78"/>
      <c r="D15" s="78"/>
      <c r="E15" s="79"/>
      <c r="F15" s="2">
        <v>50000</v>
      </c>
      <c r="I15" s="19"/>
      <c r="J15" s="5"/>
      <c r="K15" s="5"/>
      <c r="L15" s="5"/>
      <c r="M15" s="5"/>
      <c r="N15" s="5"/>
      <c r="O15" s="5"/>
      <c r="P15" s="5"/>
      <c r="Q15" s="5"/>
    </row>
    <row r="16" spans="1:17" ht="5.25" customHeight="1" x14ac:dyDescent="0.2">
      <c r="A16" s="3"/>
      <c r="B16" s="22"/>
      <c r="C16" s="23"/>
      <c r="D16" s="23"/>
      <c r="E16" s="24"/>
      <c r="F16" s="29"/>
      <c r="I16" s="19"/>
      <c r="J16" s="5"/>
      <c r="K16" s="5"/>
      <c r="L16" s="5"/>
      <c r="M16" s="5"/>
      <c r="N16" s="5"/>
      <c r="O16" s="5"/>
      <c r="P16" s="5"/>
      <c r="Q16" s="5"/>
    </row>
    <row r="17" spans="1:17" ht="16.5" customHeight="1" x14ac:dyDescent="0.2">
      <c r="A17" s="3"/>
      <c r="B17" s="76" t="s">
        <v>2</v>
      </c>
      <c r="C17" s="78"/>
      <c r="D17" s="78"/>
      <c r="E17" s="79"/>
      <c r="F17" s="2">
        <v>50</v>
      </c>
      <c r="I17" s="28"/>
      <c r="J17" s="5"/>
      <c r="K17" s="5"/>
      <c r="L17" s="5"/>
      <c r="M17" s="5"/>
      <c r="N17" s="5"/>
      <c r="O17" s="5"/>
      <c r="P17" s="5"/>
      <c r="Q17" s="5"/>
    </row>
    <row r="18" spans="1:17" ht="5.25" customHeight="1" x14ac:dyDescent="0.2">
      <c r="A18" s="3"/>
      <c r="B18" s="22"/>
      <c r="C18" s="23"/>
      <c r="D18" s="23"/>
      <c r="E18" s="24"/>
      <c r="F18" s="29"/>
      <c r="I18" s="28"/>
      <c r="J18" s="5"/>
      <c r="K18" s="5"/>
      <c r="L18" s="5"/>
      <c r="M18" s="5"/>
      <c r="N18" s="5"/>
      <c r="O18" s="5"/>
      <c r="P18" s="5"/>
      <c r="Q18" s="5"/>
    </row>
    <row r="19" spans="1:17" ht="16.5" customHeight="1" x14ac:dyDescent="0.2">
      <c r="B19" s="76" t="s">
        <v>3</v>
      </c>
      <c r="C19" s="78"/>
      <c r="D19" s="78"/>
      <c r="E19" s="79"/>
      <c r="F19" s="2">
        <v>100</v>
      </c>
      <c r="J19" s="5"/>
      <c r="K19" s="5"/>
      <c r="L19" s="5"/>
      <c r="M19" s="5"/>
      <c r="N19" s="5"/>
      <c r="O19" s="5"/>
      <c r="P19" s="5"/>
      <c r="Q19" s="5"/>
    </row>
    <row r="20" spans="1:17" ht="5.25" customHeight="1" x14ac:dyDescent="0.2">
      <c r="B20" s="30"/>
      <c r="C20" s="31"/>
      <c r="D20" s="31"/>
      <c r="E20" s="30"/>
      <c r="F20" s="29"/>
      <c r="J20" s="5"/>
      <c r="K20" s="5"/>
      <c r="L20" s="5"/>
      <c r="M20" s="5"/>
      <c r="N20" s="5"/>
      <c r="O20" s="5"/>
      <c r="P20" s="5"/>
      <c r="Q20" s="5"/>
    </row>
    <row r="21" spans="1:17" ht="16.5" customHeight="1" x14ac:dyDescent="0.2">
      <c r="B21" s="80" t="s">
        <v>46</v>
      </c>
      <c r="C21" s="81"/>
      <c r="D21" s="81"/>
      <c r="E21" s="82"/>
      <c r="F21" s="1">
        <v>12</v>
      </c>
      <c r="J21" s="5"/>
      <c r="K21" s="5"/>
      <c r="L21" s="5"/>
      <c r="M21" s="5"/>
      <c r="N21" s="5"/>
      <c r="O21" s="5"/>
      <c r="P21" s="5"/>
      <c r="Q21" s="5"/>
    </row>
    <row r="22" spans="1:17" ht="5.25" customHeight="1" x14ac:dyDescent="0.2">
      <c r="B22" s="32"/>
      <c r="C22" s="33"/>
      <c r="D22" s="33"/>
      <c r="E22" s="32"/>
      <c r="F22" s="25"/>
      <c r="J22" s="5"/>
      <c r="K22" s="5"/>
      <c r="L22" s="5"/>
      <c r="M22" s="5"/>
      <c r="N22" s="5"/>
      <c r="O22" s="5"/>
      <c r="P22" s="5"/>
      <c r="Q22" s="5"/>
    </row>
    <row r="23" spans="1:17" ht="16.5" customHeight="1" x14ac:dyDescent="0.2">
      <c r="B23" s="80" t="s">
        <v>47</v>
      </c>
      <c r="C23" s="81"/>
      <c r="D23" s="81"/>
      <c r="E23" s="82"/>
      <c r="F23" s="1">
        <v>6</v>
      </c>
      <c r="J23" s="5"/>
      <c r="K23" s="5"/>
      <c r="L23" s="5"/>
      <c r="M23" s="5"/>
      <c r="N23" s="5"/>
      <c r="O23" s="5"/>
      <c r="P23" s="5"/>
      <c r="Q23" s="5"/>
    </row>
    <row r="24" spans="1:17" ht="5.25" customHeight="1" x14ac:dyDescent="0.2">
      <c r="C24" s="34"/>
      <c r="D24" s="34"/>
      <c r="E24" s="21"/>
      <c r="F24" s="20"/>
      <c r="J24" s="5"/>
      <c r="K24" s="5"/>
      <c r="L24" s="5"/>
      <c r="M24" s="5"/>
      <c r="N24" s="5"/>
      <c r="O24" s="5"/>
      <c r="P24" s="5"/>
      <c r="Q24" s="5"/>
    </row>
    <row r="25" spans="1:17" ht="16.5" customHeight="1" x14ac:dyDescent="0.2">
      <c r="A25" s="3"/>
      <c r="B25" s="76" t="s">
        <v>42</v>
      </c>
      <c r="C25" s="77"/>
      <c r="D25" s="77"/>
      <c r="E25" s="77"/>
      <c r="F25" s="35">
        <f>IF('Store Model'!F13="Yes",8000,4000)</f>
        <v>8000</v>
      </c>
      <c r="I25" s="19"/>
      <c r="J25" s="5"/>
      <c r="K25" s="5"/>
      <c r="L25" s="5"/>
      <c r="M25" s="5"/>
      <c r="N25" s="5"/>
      <c r="O25" s="5"/>
      <c r="P25" s="5"/>
      <c r="Q25" s="5"/>
    </row>
    <row r="26" spans="1:17" ht="5.25" customHeight="1" x14ac:dyDescent="0.2">
      <c r="C26" s="34"/>
      <c r="D26" s="34"/>
      <c r="E26" s="21"/>
      <c r="F26" s="20"/>
      <c r="J26" s="5"/>
      <c r="K26" s="5"/>
      <c r="L26" s="5"/>
      <c r="M26" s="5"/>
      <c r="N26" s="5"/>
      <c r="O26" s="5"/>
      <c r="P26" s="5"/>
      <c r="Q26" s="5"/>
    </row>
    <row r="27" spans="1:17" ht="19" x14ac:dyDescent="0.25">
      <c r="A27" s="36"/>
      <c r="B27" s="17" t="s">
        <v>9</v>
      </c>
      <c r="C27" s="17"/>
      <c r="D27" s="17"/>
      <c r="E27" s="17"/>
      <c r="F27" s="18"/>
      <c r="G27" s="36"/>
      <c r="J27" s="5"/>
      <c r="K27" s="5"/>
      <c r="L27" s="5"/>
      <c r="M27" s="5"/>
      <c r="N27" s="5"/>
      <c r="O27" s="5"/>
      <c r="P27" s="5"/>
      <c r="Q27" s="5"/>
    </row>
    <row r="28" spans="1:17" ht="5.25" customHeight="1" x14ac:dyDescent="0.2">
      <c r="A28" s="3"/>
      <c r="B28" s="3"/>
      <c r="C28" s="20"/>
      <c r="D28" s="20"/>
      <c r="F28" s="29"/>
      <c r="I28" s="19"/>
      <c r="J28" s="5"/>
      <c r="K28" s="5"/>
      <c r="L28" s="5"/>
      <c r="M28" s="5"/>
      <c r="N28" s="5"/>
      <c r="O28" s="5"/>
      <c r="P28" s="5"/>
      <c r="Q28" s="5"/>
    </row>
    <row r="29" spans="1:17" x14ac:dyDescent="0.2">
      <c r="A29" s="3"/>
      <c r="B29" s="23" t="s">
        <v>15</v>
      </c>
      <c r="C29" s="20"/>
      <c r="D29" s="20"/>
      <c r="E29" s="37"/>
      <c r="F29" s="38">
        <f>'Store Model'!F15/10</f>
        <v>5000</v>
      </c>
      <c r="G29" s="20"/>
    </row>
    <row r="30" spans="1:17" x14ac:dyDescent="0.2">
      <c r="A30" s="3"/>
      <c r="B30" s="23" t="s">
        <v>16</v>
      </c>
      <c r="C30" s="20"/>
      <c r="D30" s="20"/>
      <c r="E30" s="37"/>
      <c r="F30" s="38"/>
      <c r="G30" s="20"/>
    </row>
    <row r="31" spans="1:17" x14ac:dyDescent="0.2">
      <c r="A31" s="3"/>
      <c r="B31" s="39" t="s">
        <v>17</v>
      </c>
      <c r="C31" s="20"/>
      <c r="D31" s="20"/>
      <c r="E31" s="37"/>
      <c r="F31" s="38">
        <f>'Store Model'!F15*0.02</f>
        <v>1000</v>
      </c>
      <c r="G31" s="20"/>
    </row>
    <row r="32" spans="1:17" x14ac:dyDescent="0.2">
      <c r="A32" s="3"/>
      <c r="B32" s="39" t="s">
        <v>18</v>
      </c>
      <c r="C32" s="20"/>
      <c r="D32" s="20"/>
      <c r="E32" s="37"/>
      <c r="F32" s="38">
        <f>'Store Model'!F11*$F$25/1000*2</f>
        <v>1600</v>
      </c>
      <c r="G32" s="20"/>
    </row>
    <row r="33" spans="1:17" x14ac:dyDescent="0.2">
      <c r="A33" s="3"/>
      <c r="B33" s="39" t="s">
        <v>4</v>
      </c>
      <c r="C33" s="20"/>
      <c r="D33" s="20"/>
      <c r="E33" s="37"/>
      <c r="F33" s="38">
        <f>'Store Model'!F11*$F$25/1000*1</f>
        <v>800</v>
      </c>
      <c r="G33" s="20"/>
    </row>
    <row r="34" spans="1:17" x14ac:dyDescent="0.2">
      <c r="A34" s="3"/>
      <c r="B34" s="23" t="s">
        <v>5</v>
      </c>
      <c r="C34" s="20"/>
      <c r="D34" s="20"/>
      <c r="E34" s="37"/>
      <c r="F34" s="40"/>
      <c r="G34" s="20"/>
    </row>
    <row r="35" spans="1:17" x14ac:dyDescent="0.2">
      <c r="A35" s="3"/>
      <c r="B35" s="23" t="s">
        <v>7</v>
      </c>
      <c r="C35" s="20"/>
      <c r="D35" s="20"/>
      <c r="E35" s="37"/>
      <c r="F35" s="38">
        <v>0</v>
      </c>
      <c r="G35" s="20"/>
    </row>
    <row r="36" spans="1:17" x14ac:dyDescent="0.2">
      <c r="A36" s="3"/>
      <c r="B36" s="23" t="s">
        <v>19</v>
      </c>
      <c r="C36" s="20"/>
      <c r="D36" s="20"/>
      <c r="E36" s="37"/>
      <c r="F36" s="38">
        <f>'Store Model'!F11*($F$25/1000)*15</f>
        <v>12000</v>
      </c>
      <c r="G36" s="20"/>
    </row>
    <row r="37" spans="1:17" x14ac:dyDescent="0.2">
      <c r="A37" s="3"/>
      <c r="B37" s="41" t="s">
        <v>41</v>
      </c>
      <c r="C37" s="42"/>
      <c r="D37" s="42"/>
      <c r="E37" s="43"/>
      <c r="F37" s="44">
        <f>'Store Model'!F11*($F$25/1000)*10</f>
        <v>8000</v>
      </c>
      <c r="G37" s="20"/>
    </row>
    <row r="38" spans="1:17" x14ac:dyDescent="0.2">
      <c r="A38" s="3"/>
      <c r="B38" s="45" t="s">
        <v>6</v>
      </c>
      <c r="C38" s="46"/>
      <c r="D38" s="46"/>
      <c r="E38" s="47"/>
      <c r="F38" s="38">
        <f>F29+F31+F32+F33+F35+F36+F37</f>
        <v>28400</v>
      </c>
      <c r="G38" s="20"/>
    </row>
    <row r="39" spans="1:17" ht="5.25" customHeight="1" x14ac:dyDescent="0.2">
      <c r="A39" s="3"/>
      <c r="B39" s="3"/>
      <c r="C39" s="20"/>
      <c r="D39" s="20"/>
      <c r="F39" s="29"/>
      <c r="I39" s="19"/>
      <c r="J39" s="5"/>
      <c r="K39" s="5"/>
      <c r="L39" s="5"/>
      <c r="M39" s="5"/>
      <c r="N39" s="5"/>
      <c r="O39" s="5"/>
      <c r="P39" s="5"/>
      <c r="Q39" s="5"/>
    </row>
    <row r="40" spans="1:17" ht="19" x14ac:dyDescent="0.25">
      <c r="A40" s="36"/>
      <c r="B40" s="17" t="s">
        <v>11</v>
      </c>
      <c r="C40" s="18"/>
      <c r="D40" s="18"/>
      <c r="E40" s="18"/>
      <c r="F40" s="18"/>
      <c r="G40" s="36"/>
    </row>
    <row r="41" spans="1:17" ht="5.25" customHeight="1" x14ac:dyDescent="0.2">
      <c r="A41" s="3"/>
      <c r="B41" s="3"/>
      <c r="C41" s="20"/>
      <c r="D41" s="20"/>
      <c r="F41" s="29"/>
      <c r="I41" s="19"/>
      <c r="J41" s="5"/>
      <c r="K41" s="5"/>
      <c r="L41" s="5"/>
      <c r="M41" s="5"/>
      <c r="N41" s="5"/>
      <c r="O41" s="5"/>
      <c r="P41" s="5"/>
      <c r="Q41" s="5"/>
    </row>
    <row r="42" spans="1:17" x14ac:dyDescent="0.2">
      <c r="A42" s="3"/>
      <c r="B42" s="20" t="s">
        <v>43</v>
      </c>
      <c r="F42" s="48">
        <f>'Store Model'!F11*$F$25*'Store Model'!F21/100</f>
        <v>96000</v>
      </c>
      <c r="G42" s="20"/>
    </row>
    <row r="43" spans="1:17" x14ac:dyDescent="0.2">
      <c r="A43" s="3"/>
      <c r="B43" s="20" t="s">
        <v>8</v>
      </c>
      <c r="F43" s="49"/>
      <c r="G43" s="20"/>
    </row>
    <row r="44" spans="1:17" x14ac:dyDescent="0.2">
      <c r="A44" s="3"/>
      <c r="B44" s="20" t="s">
        <v>44</v>
      </c>
      <c r="F44" s="48">
        <f>'Store Model'!F11*$F$25*'Store Model'!F23/100</f>
        <v>48000</v>
      </c>
      <c r="G44" s="20"/>
    </row>
    <row r="45" spans="1:17" ht="5.25" customHeight="1" x14ac:dyDescent="0.2">
      <c r="A45" s="3"/>
      <c r="B45" s="3"/>
      <c r="C45" s="20"/>
      <c r="D45" s="20"/>
      <c r="F45" s="29"/>
      <c r="I45" s="19"/>
      <c r="J45" s="5"/>
      <c r="K45" s="5"/>
      <c r="L45" s="5"/>
      <c r="M45" s="5"/>
      <c r="N45" s="5"/>
      <c r="O45" s="5"/>
      <c r="P45" s="5"/>
      <c r="Q45" s="5"/>
    </row>
    <row r="46" spans="1:17" ht="19" x14ac:dyDescent="0.25">
      <c r="A46" s="36"/>
      <c r="B46" s="17" t="s">
        <v>34</v>
      </c>
      <c r="C46" s="17"/>
      <c r="D46" s="17"/>
      <c r="E46" s="17"/>
      <c r="F46" s="18"/>
      <c r="G46" s="36"/>
    </row>
    <row r="47" spans="1:17" ht="21" customHeight="1" x14ac:dyDescent="0.2">
      <c r="A47" s="34"/>
      <c r="B47" s="50"/>
      <c r="D47" s="51" t="s">
        <v>20</v>
      </c>
      <c r="E47" s="51" t="s">
        <v>12</v>
      </c>
      <c r="F47" s="52" t="s">
        <v>10</v>
      </c>
      <c r="G47" s="53"/>
    </row>
    <row r="48" spans="1:17" ht="19.5" customHeight="1" x14ac:dyDescent="0.2">
      <c r="B48" s="20" t="s">
        <v>11</v>
      </c>
      <c r="D48" s="38">
        <v>0</v>
      </c>
      <c r="E48" s="38">
        <f>F44</f>
        <v>48000</v>
      </c>
      <c r="F48" s="38">
        <f>F42</f>
        <v>96000</v>
      </c>
      <c r="G48" s="20"/>
    </row>
    <row r="49" spans="1:17" ht="19.5" customHeight="1" x14ac:dyDescent="0.2">
      <c r="B49" s="42" t="s">
        <v>9</v>
      </c>
      <c r="C49" s="54"/>
      <c r="D49" s="44">
        <f>-(('Store Model'!F11*$F$25/2000*'Store Model'!F17)+('Store Model'!F11*4*'Store Model'!F19))</f>
        <v>-60000</v>
      </c>
      <c r="E49" s="44">
        <f>-F38</f>
        <v>-28400</v>
      </c>
      <c r="F49" s="44">
        <f>-F38</f>
        <v>-28400</v>
      </c>
      <c r="G49" s="20"/>
    </row>
    <row r="50" spans="1:17" ht="19.5" customHeight="1" x14ac:dyDescent="0.2">
      <c r="B50" s="20" t="s">
        <v>13</v>
      </c>
      <c r="D50" s="55">
        <f>D48+D49</f>
        <v>-60000</v>
      </c>
      <c r="E50" s="55">
        <f>E48+E49</f>
        <v>19600</v>
      </c>
      <c r="F50" s="38">
        <f>F48+F49</f>
        <v>67600</v>
      </c>
      <c r="G50" s="20"/>
    </row>
    <row r="51" spans="1:17" ht="5.25" customHeight="1" x14ac:dyDescent="0.2">
      <c r="A51" s="3"/>
      <c r="B51" s="3"/>
      <c r="C51" s="20"/>
      <c r="D51" s="20"/>
      <c r="F51" s="29"/>
      <c r="I51" s="19"/>
      <c r="J51" s="5"/>
      <c r="K51" s="5"/>
      <c r="L51" s="5"/>
      <c r="M51" s="5"/>
      <c r="N51" s="5"/>
      <c r="O51" s="5"/>
      <c r="P51" s="5"/>
      <c r="Q51" s="5"/>
    </row>
    <row r="52" spans="1:17" ht="19" x14ac:dyDescent="0.2">
      <c r="A52" s="56"/>
      <c r="B52" s="57" t="s">
        <v>21</v>
      </c>
      <c r="C52" s="58"/>
      <c r="D52" s="59" t="s">
        <v>14</v>
      </c>
      <c r="E52" s="59">
        <f>E50-$D$50</f>
        <v>79600</v>
      </c>
      <c r="F52" s="59">
        <f>F50-$D$50</f>
        <v>127600</v>
      </c>
      <c r="G52" s="60"/>
    </row>
    <row r="53" spans="1:17" ht="20.25" customHeight="1" x14ac:dyDescent="0.2">
      <c r="A53" s="56"/>
      <c r="B53" s="60"/>
      <c r="D53" s="61"/>
      <c r="E53" s="61"/>
      <c r="F53" s="61"/>
      <c r="G53" s="60"/>
    </row>
    <row r="54" spans="1:17" ht="19" x14ac:dyDescent="0.25">
      <c r="B54" s="17" t="s">
        <v>22</v>
      </c>
      <c r="C54" s="17"/>
      <c r="D54" s="17"/>
      <c r="E54" s="18"/>
      <c r="F54" s="18"/>
    </row>
    <row r="55" spans="1:17" ht="5.25" customHeight="1" x14ac:dyDescent="0.2">
      <c r="A55" s="3"/>
      <c r="B55" s="3"/>
      <c r="C55" s="20"/>
      <c r="D55" s="20"/>
      <c r="F55" s="29"/>
      <c r="I55" s="19"/>
      <c r="J55" s="5"/>
      <c r="K55" s="5"/>
      <c r="L55" s="5"/>
      <c r="M55" s="5"/>
      <c r="N55" s="5"/>
      <c r="O55" s="5"/>
      <c r="P55" s="5"/>
      <c r="Q55" s="5"/>
    </row>
    <row r="56" spans="1:17" ht="15" customHeight="1" x14ac:dyDescent="0.2">
      <c r="A56" s="3"/>
      <c r="B56" s="62" t="s">
        <v>54</v>
      </c>
      <c r="C56" s="20"/>
      <c r="D56" s="20"/>
      <c r="F56" s="29"/>
      <c r="I56" s="19"/>
      <c r="J56" s="5"/>
      <c r="K56" s="5"/>
      <c r="L56" s="5"/>
      <c r="M56" s="5"/>
      <c r="N56" s="5"/>
      <c r="O56" s="5"/>
      <c r="P56" s="5"/>
      <c r="Q56" s="5"/>
    </row>
    <row r="57" spans="1:17" ht="15" customHeight="1" x14ac:dyDescent="0.2">
      <c r="A57" s="3"/>
      <c r="B57" s="62" t="s">
        <v>55</v>
      </c>
      <c r="C57" s="20"/>
      <c r="D57" s="20"/>
      <c r="F57" s="29"/>
      <c r="I57" s="19"/>
      <c r="J57" s="5"/>
      <c r="K57" s="5"/>
      <c r="L57" s="5"/>
      <c r="M57" s="5"/>
      <c r="N57" s="5"/>
      <c r="O57" s="5"/>
      <c r="P57" s="5"/>
      <c r="Q57" s="5"/>
    </row>
    <row r="58" spans="1:17" x14ac:dyDescent="0.2">
      <c r="B58" s="62" t="s">
        <v>24</v>
      </c>
      <c r="C58" s="63"/>
      <c r="D58" s="34"/>
      <c r="E58" s="63"/>
      <c r="F58" s="63"/>
    </row>
    <row r="59" spans="1:17" x14ac:dyDescent="0.2">
      <c r="B59" s="62" t="s">
        <v>25</v>
      </c>
      <c r="C59" s="63"/>
      <c r="D59" s="34"/>
      <c r="E59" s="63"/>
      <c r="F59" s="63"/>
    </row>
    <row r="60" spans="1:17" x14ac:dyDescent="0.2">
      <c r="B60" s="62" t="s">
        <v>45</v>
      </c>
      <c r="C60" s="63"/>
      <c r="D60" s="34"/>
      <c r="E60" s="63"/>
      <c r="F60" s="63"/>
    </row>
    <row r="61" spans="1:17" x14ac:dyDescent="0.2">
      <c r="B61" s="62" t="s">
        <v>51</v>
      </c>
      <c r="C61" s="63"/>
      <c r="D61" s="34"/>
      <c r="E61" s="63"/>
      <c r="F61" s="63"/>
    </row>
    <row r="62" spans="1:17" x14ac:dyDescent="0.2">
      <c r="B62" s="64" t="s">
        <v>50</v>
      </c>
      <c r="C62" s="63"/>
      <c r="D62" s="34"/>
      <c r="E62" s="63"/>
      <c r="F62" s="63"/>
    </row>
    <row r="63" spans="1:17" x14ac:dyDescent="0.2">
      <c r="B63" s="62" t="s">
        <v>23</v>
      </c>
      <c r="C63" s="63"/>
      <c r="D63" s="34"/>
      <c r="E63" s="63"/>
      <c r="F63" s="63"/>
    </row>
    <row r="64" spans="1:17" x14ac:dyDescent="0.2">
      <c r="A64" s="4" t="s">
        <v>30</v>
      </c>
      <c r="B64" s="62" t="s">
        <v>48</v>
      </c>
      <c r="C64" s="63"/>
      <c r="D64" s="34"/>
      <c r="E64" s="63"/>
      <c r="F64" s="63"/>
    </row>
    <row r="65" spans="1:6" x14ac:dyDescent="0.2">
      <c r="B65" s="62" t="s">
        <v>37</v>
      </c>
      <c r="C65" s="63"/>
      <c r="D65" s="34"/>
      <c r="E65" s="63"/>
      <c r="F65" s="63"/>
    </row>
    <row r="66" spans="1:6" x14ac:dyDescent="0.2">
      <c r="B66" s="62" t="s">
        <v>49</v>
      </c>
      <c r="C66" s="63"/>
      <c r="D66" s="34"/>
      <c r="E66" s="63"/>
      <c r="F66" s="63"/>
    </row>
    <row r="67" spans="1:6" x14ac:dyDescent="0.2">
      <c r="B67" s="62" t="s">
        <v>28</v>
      </c>
      <c r="C67" s="63"/>
      <c r="D67" s="34"/>
      <c r="E67" s="63"/>
      <c r="F67" s="63"/>
    </row>
    <row r="68" spans="1:6" x14ac:dyDescent="0.2">
      <c r="B68" s="65" t="s">
        <v>32</v>
      </c>
      <c r="C68" s="63"/>
      <c r="D68" s="62"/>
      <c r="E68" s="63"/>
      <c r="F68" s="63"/>
    </row>
    <row r="69" spans="1:6" x14ac:dyDescent="0.2">
      <c r="B69" s="62" t="s">
        <v>29</v>
      </c>
      <c r="C69" s="63"/>
      <c r="D69" s="34"/>
      <c r="E69" s="63"/>
      <c r="F69" s="63"/>
    </row>
    <row r="70" spans="1:6" x14ac:dyDescent="0.2">
      <c r="B70" s="62" t="s">
        <v>26</v>
      </c>
      <c r="C70" s="63"/>
      <c r="D70" s="34"/>
      <c r="E70" s="63"/>
      <c r="F70" s="63"/>
    </row>
    <row r="71" spans="1:6" x14ac:dyDescent="0.2">
      <c r="B71" s="62" t="s">
        <v>27</v>
      </c>
      <c r="C71" s="63"/>
      <c r="D71" s="34"/>
      <c r="E71" s="63"/>
      <c r="F71" s="63"/>
    </row>
    <row r="72" spans="1:6" x14ac:dyDescent="0.2">
      <c r="B72" s="65" t="s">
        <v>33</v>
      </c>
      <c r="C72" s="63"/>
      <c r="D72" s="62"/>
      <c r="E72" s="63"/>
      <c r="F72" s="63"/>
    </row>
    <row r="73" spans="1:6" x14ac:dyDescent="0.2">
      <c r="A73" s="4" t="s">
        <v>56</v>
      </c>
    </row>
  </sheetData>
  <sheetProtection algorithmName="SHA-512" hashValue="CGpC+QFvM9GJvKstLuBwMd8yeRBpUjpOaK4Da1tFGhRYGGgfclYG8+w6TXBRuX0dEvvgW+3NmwoJoLBMiM+FTQ==" saltValue="fkJdjVSdKh3AVFySg8KgAA==" spinCount="100000" sheet="1" objects="1" scenarios="1"/>
  <mergeCells count="12">
    <mergeCell ref="H1:H1048576"/>
    <mergeCell ref="B3:F3"/>
    <mergeCell ref="B5:F5"/>
    <mergeCell ref="B9:E9"/>
    <mergeCell ref="B25:E25"/>
    <mergeCell ref="B11:E11"/>
    <mergeCell ref="B13:E13"/>
    <mergeCell ref="B15:E15"/>
    <mergeCell ref="B17:E17"/>
    <mergeCell ref="B19:E19"/>
    <mergeCell ref="B21:E21"/>
    <mergeCell ref="B23:E23"/>
  </mergeCells>
  <dataValidations count="1">
    <dataValidation type="list" allowBlank="1" showInputMessage="1" showErrorMessage="1" sqref="F13" xr:uid="{00000000-0002-0000-0000-000000000000}">
      <formula1>$L$2:$L$3</formula1>
    </dataValidation>
  </dataValidations>
  <pageMargins left="0.7" right="0.7" top="0.75" bottom="0.75" header="0.3" footer="0.3"/>
  <pageSetup scale="82" fitToHeight="0" orientation="portrait" r:id="rId1"/>
  <headerFooter>
    <oddHeader>&amp;CRigid Plastics Baler Economic Model</oddHeader>
    <oddFooter>&amp;L&amp;D&amp;CPrepared by the APR&amp;RModel Updated Sept 2016</oddFoot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Store Model</vt:lpstr>
      <vt:lpstr>Output</vt:lpstr>
      <vt:lpstr>'Store Model'!Print_Area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 Bedard</dc:creator>
  <cp:lastModifiedBy>Kate E</cp:lastModifiedBy>
  <cp:lastPrinted>2016-09-08T17:57:16Z</cp:lastPrinted>
  <dcterms:created xsi:type="dcterms:W3CDTF">2016-07-26T15:59:57Z</dcterms:created>
  <dcterms:modified xsi:type="dcterms:W3CDTF">2019-08-27T17:25:00Z</dcterms:modified>
</cp:coreProperties>
</file>