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autoCompressPictures="0"/>
  <mc:AlternateContent xmlns:mc="http://schemas.openxmlformats.org/markup-compatibility/2006">
    <mc:Choice Requires="x15">
      <x15ac:absPath xmlns:x15ac="http://schemas.microsoft.com/office/spreadsheetml/2010/11/ac" url="/Users/kateeagles/Documents/-EAGLES CONSULT/-APR/Grocery Rigids/"/>
    </mc:Choice>
  </mc:AlternateContent>
  <xr:revisionPtr revIDLastSave="0" documentId="8_{325E38D7-5D04-D94A-90E7-9DF35B867CE5}" xr6:coauthVersionLast="44" xr6:coauthVersionMax="44" xr10:uidLastSave="{00000000-0000-0000-0000-000000000000}"/>
  <bookViews>
    <workbookView xWindow="0" yWindow="460" windowWidth="25600" windowHeight="14640" xr2:uid="{00000000-000D-0000-FFFF-FFFF00000000}"/>
  </bookViews>
  <sheets>
    <sheet name="Store Model" sheetId="1" r:id="rId1"/>
  </sheets>
  <definedNames>
    <definedName name="Output">'Store Model'!$F$52</definedName>
    <definedName name="_xlnm.Print_Area" localSheetId="0">'Store Model'!$A$1:$F$73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 l="1"/>
  <c r="F25" i="1"/>
  <c r="F36" i="1" l="1"/>
  <c r="F29" i="1"/>
  <c r="F31" i="1"/>
  <c r="F33" i="1" l="1"/>
  <c r="F42" i="1"/>
  <c r="F48" i="1" s="1"/>
  <c r="F44" i="1"/>
  <c r="E48" i="1" s="1"/>
  <c r="F32" i="1"/>
  <c r="D49" i="1"/>
  <c r="D50" i="1" s="1"/>
  <c r="F37" i="1"/>
  <c r="F38" i="1" l="1"/>
  <c r="E49" i="1" l="1"/>
  <c r="E50" i="1" s="1"/>
  <c r="E52" i="1" s="1"/>
  <c r="F49" i="1"/>
  <c r="F50" i="1" s="1"/>
  <c r="F52" i="1" s="1"/>
</calcChain>
</file>

<file path=xl/sharedStrings.xml><?xml version="1.0" encoding="utf-8"?>
<sst xmlns="http://schemas.openxmlformats.org/spreadsheetml/2006/main" count="61" uniqueCount="57">
  <si>
    <t>Number of Stores</t>
  </si>
  <si>
    <t>Cost of Baler</t>
  </si>
  <si>
    <t>Disposal Cost (per ton)</t>
  </si>
  <si>
    <t>Hauling Cost (per haul)</t>
  </si>
  <si>
    <t>Electricity</t>
  </si>
  <si>
    <t>Labor</t>
  </si>
  <si>
    <t>Total Estimated Annual Costs</t>
  </si>
  <si>
    <t xml:space="preserve">        Store Handling</t>
  </si>
  <si>
    <r>
      <t xml:space="preserve">                       </t>
    </r>
    <r>
      <rPr>
        <b/>
        <sz val="11"/>
        <color theme="1" tint="0.34998626667073579"/>
        <rFont val="Calibri"/>
        <family val="2"/>
        <scheme val="minor"/>
      </rPr>
      <t xml:space="preserve">   OR</t>
    </r>
  </si>
  <si>
    <t>Estimated Annual Costs</t>
  </si>
  <si>
    <t>Segregated Baled</t>
  </si>
  <si>
    <t>Estimated Annual Revenue</t>
  </si>
  <si>
    <t>Mixed #2 and #5 Baled</t>
  </si>
  <si>
    <t>Net Program Costs</t>
  </si>
  <si>
    <t>-</t>
  </si>
  <si>
    <t>Amortized Baler Investment</t>
  </si>
  <si>
    <t>Baler</t>
  </si>
  <si>
    <t>Maintenance</t>
  </si>
  <si>
    <t>Wire</t>
  </si>
  <si>
    <t xml:space="preserve">       Backhauling to Distribution Center</t>
  </si>
  <si>
    <t>Disposal</t>
  </si>
  <si>
    <t>Savings vs Disposal</t>
  </si>
  <si>
    <t>Model Assumptions</t>
  </si>
  <si>
    <t>Rigid plastics stacked at individual stores in “watermelon bins”, backhauled to DC</t>
  </si>
  <si>
    <t>Labor cost = $30 per hour</t>
  </si>
  <si>
    <t>No additional time needed to manage rigid plastic recycling within stores</t>
  </si>
  <si>
    <t>Baled rigid plastics sold FOB – no cost to transport to market</t>
  </si>
  <si>
    <t xml:space="preserve">Avoided waste hauls by recovering rigid plastics = 4 per year </t>
  </si>
  <si>
    <t xml:space="preserve">No cost to segregate rigid plastics by resin type </t>
  </si>
  <si>
    <t>Rigid plastics cleaning – only scraped, no flowing liquids</t>
  </si>
  <si>
    <t>`</t>
  </si>
  <si>
    <t>Key Store Inputs</t>
  </si>
  <si>
    <t>(Same size containers are same resin so are easily segregated via stacking)</t>
  </si>
  <si>
    <t>(Rigid plastics are bulky, recycling them eliminates one haul per quarter per store)</t>
  </si>
  <si>
    <t>Net Annual Program Revenue and Costs</t>
  </si>
  <si>
    <t>Yes</t>
  </si>
  <si>
    <t>No</t>
  </si>
  <si>
    <t>Ten year equipment life of the baler</t>
  </si>
  <si>
    <t>Baler Economic Model for Rigid Plastics at Grocery</t>
  </si>
  <si>
    <t>Directions:  Users are to fill out the blue highlighted cells and then scroll down to see the results.</t>
  </si>
  <si>
    <t>Are All Store Pharmacies Participating in Recycling?</t>
  </si>
  <si>
    <t xml:space="preserve">        Distribution Center (receiving, baling, loading)</t>
  </si>
  <si>
    <t>Estimated Per Store Weight of Plastics Recovered (lbs/yr)</t>
  </si>
  <si>
    <t>Segregated #2 and #5 Rigid Plastics</t>
  </si>
  <si>
    <t>Mixed #2 and #5 Rigid Plastics</t>
  </si>
  <si>
    <t>Store time needed to move annual volume per store of stacked rigid plastics = 2 hrs.</t>
  </si>
  <si>
    <r>
      <t>Revenue for Segregated #2 HDPE/Segregated #5 PP baled rigid plastics</t>
    </r>
    <r>
      <rPr>
        <sz val="11"/>
        <color theme="1" tint="0.34998626667073579"/>
        <rFont val="Calibri"/>
        <family val="2"/>
      </rPr>
      <t xml:space="preserve"> (cents per pound)</t>
    </r>
  </si>
  <si>
    <t>Revenue for Mixed #2 HDPE and #5 PP baled rigid plastics (cents per pound)</t>
  </si>
  <si>
    <t>Rigid plastics baled in “small” horizontal baler.  Bale weight = 1,000 pounds</t>
  </si>
  <si>
    <t>Baling wire cost = $2.00 per bale, Power cost = $1.00 per bale</t>
  </si>
  <si>
    <t>rigid plastics = 1 hr 20 mins</t>
  </si>
  <si>
    <t xml:space="preserve">Distribution Center time needed to unload, bale and reload for market each store's annual volume of </t>
  </si>
  <si>
    <t xml:space="preserve">Baling recyclables results in incrementally higher market value at lower operation costs. This economic model, developed by the Association of Plastic Recyclers (APR), enables grocery store chains to evaluate baling economics for their “behind the counter” deli, seafood, bakery, floral and pharmacy rigid plastics. </t>
  </si>
  <si>
    <t>Estimated per store</t>
  </si>
  <si>
    <t>Estimated per store weight of rigid plastics without pharmacy stock bottles – 4,000 lbs./yr.</t>
  </si>
  <si>
    <t>Estimated per store weight of rigid plastics including pharmacy stock bottles – 8,000 lbs./yr.</t>
  </si>
  <si>
    <t xml:space="preserve">Model assumes pharmacy stock bottles are baled with larger rigid plastics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</si>
</sst>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8" x14ac:knownFonts="1">
    <font>
      <sz val="11"/>
      <color theme="1"/>
      <name val="Calibri"/>
      <family val="2"/>
      <scheme val="minor"/>
    </font>
    <font>
      <sz val="11"/>
      <color theme="0"/>
      <name val="Calibri"/>
      <family val="2"/>
      <scheme val="minor"/>
    </font>
    <font>
      <b/>
      <sz val="18"/>
      <color theme="1" tint="0.34998626667073579"/>
      <name val="Calibri"/>
      <family val="2"/>
      <scheme val="minor"/>
    </font>
    <font>
      <sz val="11"/>
      <color theme="1" tint="0.34998626667073579"/>
      <name val="Calibri"/>
      <family val="2"/>
      <scheme val="minor"/>
    </font>
    <font>
      <b/>
      <i/>
      <sz val="11"/>
      <color theme="1" tint="0.34998626667073579"/>
      <name val="Calibri"/>
      <family val="2"/>
      <scheme val="minor"/>
    </font>
    <font>
      <b/>
      <sz val="11"/>
      <color theme="1" tint="0.34998626667073579"/>
      <name val="Calibri"/>
      <family val="2"/>
      <scheme val="minor"/>
    </font>
    <font>
      <b/>
      <sz val="14"/>
      <color theme="1" tint="0.34998626667073579"/>
      <name val="Calibri"/>
      <family val="2"/>
      <scheme val="minor"/>
    </font>
    <font>
      <b/>
      <sz val="14"/>
      <color theme="0"/>
      <name val="Calibri"/>
      <family val="2"/>
      <scheme val="minor"/>
    </font>
    <font>
      <b/>
      <sz val="12"/>
      <color theme="1" tint="0.34998626667073579"/>
      <name val="Calibri"/>
      <family val="2"/>
      <scheme val="minor"/>
    </font>
    <font>
      <sz val="14"/>
      <color theme="0"/>
      <name val="Calibri"/>
      <family val="2"/>
      <scheme val="minor"/>
    </font>
    <font>
      <sz val="11"/>
      <color rgb="FF1F497D"/>
      <name val="Calibri"/>
      <family val="2"/>
      <scheme val="minor"/>
    </font>
    <font>
      <sz val="12"/>
      <color theme="1" tint="0.34998626667073579"/>
      <name val="Calibri"/>
      <family val="2"/>
      <scheme val="minor"/>
    </font>
    <font>
      <sz val="11"/>
      <color theme="2" tint="-0.749992370372631"/>
      <name val="Calibri"/>
      <family val="2"/>
      <scheme val="minor"/>
    </font>
    <font>
      <sz val="11"/>
      <color theme="2" tint="-9.9978637043366805E-2"/>
      <name val="Calibri"/>
      <family val="2"/>
      <scheme val="minor"/>
    </font>
    <font>
      <sz val="10"/>
      <color theme="1" tint="0.34998626667073579"/>
      <name val="Calibri"/>
      <family val="2"/>
      <scheme val="minor"/>
    </font>
    <font>
      <sz val="10"/>
      <color theme="1"/>
      <name val="Calibri"/>
      <family val="2"/>
      <scheme val="minor"/>
    </font>
    <font>
      <sz val="11"/>
      <color theme="1" tint="0.34998626667073579"/>
      <name val="Calibri"/>
      <family val="2"/>
    </font>
    <font>
      <b/>
      <i/>
      <sz val="10"/>
      <color theme="1" tint="0.34998626667073579"/>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85C8"/>
        <bgColor indexed="64"/>
      </patternFill>
    </fill>
    <fill>
      <patternFill patternType="solid">
        <fgColor theme="4" tint="0.59999389629810485"/>
        <bgColor indexed="64"/>
      </patternFill>
    </fill>
  </fills>
  <borders count="9">
    <border>
      <left/>
      <right/>
      <top/>
      <bottom/>
      <diagonal/>
    </border>
    <border>
      <left/>
      <right/>
      <top/>
      <bottom style="thin">
        <color indexed="64"/>
      </bottom>
      <diagonal/>
    </border>
    <border>
      <left style="thin">
        <color theme="0"/>
      </left>
      <right style="thin">
        <color theme="0"/>
      </right>
      <top/>
      <bottom/>
      <diagonal/>
    </border>
    <border>
      <left style="thin">
        <color theme="0"/>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s>
  <cellStyleXfs count="1">
    <xf numFmtId="0" fontId="0" fillId="0" borderId="0"/>
  </cellStyleXfs>
  <cellXfs count="83">
    <xf numFmtId="0" fontId="0" fillId="0" borderId="0" xfId="0"/>
    <xf numFmtId="0" fontId="3" fillId="4" borderId="4" xfId="0" applyFont="1" applyFill="1" applyBorder="1" applyAlignment="1" applyProtection="1">
      <alignment horizontal="center" vertical="center"/>
      <protection locked="0"/>
    </xf>
    <xf numFmtId="6" fontId="3" fillId="4" borderId="4" xfId="0" applyNumberFormat="1" applyFont="1" applyFill="1" applyBorder="1" applyAlignment="1" applyProtection="1">
      <alignment horizontal="center" vertical="center"/>
      <protection locked="0"/>
    </xf>
    <xf numFmtId="0" fontId="0" fillId="2" borderId="0" xfId="0" applyFill="1" applyBorder="1" applyProtection="1"/>
    <xf numFmtId="0" fontId="0" fillId="2" borderId="0" xfId="0" applyFill="1" applyProtection="1"/>
    <xf numFmtId="0" fontId="12" fillId="2" borderId="0" xfId="0" applyFont="1" applyFill="1" applyProtection="1"/>
    <xf numFmtId="0" fontId="2" fillId="2" borderId="0" xfId="0" applyFont="1" applyFill="1" applyBorder="1" applyAlignment="1" applyProtection="1">
      <alignment vertical="top"/>
    </xf>
    <xf numFmtId="14" fontId="8" fillId="2" borderId="0" xfId="0" applyNumberFormat="1" applyFont="1" applyFill="1" applyBorder="1" applyAlignment="1" applyProtection="1">
      <alignment horizontal="right" vertical="center" indent="1"/>
    </xf>
    <xf numFmtId="0" fontId="8" fillId="0" borderId="0" xfId="0" applyFont="1" applyAlignment="1" applyProtection="1">
      <alignment horizontal="right" vertical="center" indent="1"/>
    </xf>
    <xf numFmtId="0" fontId="1" fillId="2" borderId="0" xfId="0" applyFont="1" applyFill="1" applyProtection="1"/>
    <xf numFmtId="0" fontId="11" fillId="2" borderId="0" xfId="0" applyFont="1" applyFill="1" applyBorder="1" applyAlignment="1" applyProtection="1">
      <alignment vertical="top"/>
    </xf>
    <xf numFmtId="0" fontId="0" fillId="0" borderId="0" xfId="0" applyAlignment="1" applyProtection="1"/>
    <xf numFmtId="0" fontId="13" fillId="2" borderId="0" xfId="0" applyFont="1" applyFill="1" applyProtection="1"/>
    <xf numFmtId="0" fontId="13" fillId="2" borderId="0" xfId="0" applyFont="1" applyFill="1" applyAlignment="1" applyProtection="1">
      <alignment horizontal="left"/>
    </xf>
    <xf numFmtId="0" fontId="11" fillId="2" borderId="0" xfId="0" applyFont="1" applyFill="1" applyBorder="1" applyAlignment="1" applyProtection="1">
      <alignment vertical="top" wrapText="1"/>
    </xf>
    <xf numFmtId="0" fontId="0" fillId="0" borderId="0" xfId="0" applyAlignment="1" applyProtection="1">
      <alignment wrapText="1"/>
    </xf>
    <xf numFmtId="0" fontId="0" fillId="0" borderId="0" xfId="0" applyProtection="1"/>
    <xf numFmtId="0" fontId="7" fillId="3" borderId="0" xfId="0" applyFont="1" applyFill="1" applyBorder="1" applyProtection="1"/>
    <xf numFmtId="0" fontId="1" fillId="3" borderId="0" xfId="0" applyFont="1" applyFill="1" applyBorder="1" applyProtection="1"/>
    <xf numFmtId="0" fontId="10" fillId="2" borderId="0" xfId="0" applyFont="1" applyFill="1" applyAlignment="1" applyProtection="1">
      <alignment horizontal="left" vertical="center" indent="5"/>
    </xf>
    <xf numFmtId="0" fontId="3" fillId="2" borderId="0" xfId="0" applyFont="1" applyFill="1" applyBorder="1" applyProtection="1"/>
    <xf numFmtId="0" fontId="3" fillId="2" borderId="0" xfId="0" applyFont="1" applyFill="1" applyBorder="1" applyAlignment="1" applyProtection="1">
      <alignment horizontal="right"/>
    </xf>
    <xf numFmtId="0" fontId="0" fillId="2" borderId="0" xfId="0" applyFont="1" applyFill="1" applyBorder="1" applyAlignment="1" applyProtection="1">
      <alignment horizontal="left" indent="1"/>
    </xf>
    <xf numFmtId="0" fontId="3" fillId="2" borderId="0" xfId="0" applyFont="1" applyFill="1" applyBorder="1" applyAlignment="1" applyProtection="1">
      <alignment horizontal="left" indent="1"/>
    </xf>
    <xf numFmtId="0" fontId="0" fillId="2" borderId="0" xfId="0" applyFont="1" applyFill="1" applyAlignment="1" applyProtection="1">
      <alignment horizontal="left" indent="1"/>
    </xf>
    <xf numFmtId="0" fontId="3" fillId="2" borderId="0" xfId="0" applyFont="1" applyFill="1" applyBorder="1" applyAlignment="1" applyProtection="1">
      <alignment horizontal="center" vertical="center"/>
    </xf>
    <xf numFmtId="0" fontId="3" fillId="2" borderId="0" xfId="0" applyFont="1" applyFill="1" applyAlignment="1" applyProtection="1">
      <alignment horizontal="left" indent="1"/>
    </xf>
    <xf numFmtId="0" fontId="3" fillId="2" borderId="0" xfId="0" applyFont="1" applyFill="1" applyAlignment="1" applyProtection="1">
      <alignment horizontal="center" vertical="center"/>
    </xf>
    <xf numFmtId="0" fontId="10" fillId="2" borderId="0" xfId="0" applyFont="1" applyFill="1" applyAlignment="1" applyProtection="1">
      <alignment horizontal="left" vertical="center" indent="10"/>
    </xf>
    <xf numFmtId="6" fontId="3" fillId="2" borderId="0" xfId="0" applyNumberFormat="1" applyFont="1" applyFill="1" applyBorder="1" applyAlignment="1" applyProtection="1">
      <alignment horizontal="center" vertical="center"/>
    </xf>
    <xf numFmtId="0" fontId="15" fillId="2" borderId="0" xfId="0" applyFont="1" applyFill="1" applyAlignment="1" applyProtection="1">
      <alignment horizontal="left" indent="1"/>
    </xf>
    <xf numFmtId="0" fontId="14" fillId="2" borderId="0" xfId="0" applyFont="1" applyFill="1" applyBorder="1" applyAlignment="1" applyProtection="1">
      <alignment horizontal="left" indent="1"/>
    </xf>
    <xf numFmtId="0" fontId="0" fillId="2" borderId="0" xfId="0" applyFont="1" applyFill="1" applyAlignment="1" applyProtection="1">
      <alignment horizontal="left" vertical="center" indent="1"/>
    </xf>
    <xf numFmtId="0" fontId="3" fillId="2" borderId="0" xfId="0" applyFont="1" applyFill="1" applyAlignment="1" applyProtection="1">
      <alignment horizontal="left" vertical="center" indent="1"/>
    </xf>
    <xf numFmtId="0" fontId="3" fillId="2" borderId="0" xfId="0" applyFont="1" applyFill="1" applyProtection="1"/>
    <xf numFmtId="38" fontId="3" fillId="2" borderId="0" xfId="0" applyNumberFormat="1" applyFont="1" applyFill="1" applyBorder="1" applyAlignment="1" applyProtection="1">
      <alignment horizontal="center"/>
    </xf>
    <xf numFmtId="0" fontId="1" fillId="2" borderId="0" xfId="0" applyFont="1" applyFill="1" applyBorder="1" applyProtection="1"/>
    <xf numFmtId="0" fontId="14" fillId="2" borderId="0" xfId="0" applyFont="1" applyFill="1" applyBorder="1" applyProtection="1"/>
    <xf numFmtId="6" fontId="3" fillId="2" borderId="0" xfId="0" applyNumberFormat="1" applyFont="1" applyFill="1" applyBorder="1" applyAlignment="1" applyProtection="1">
      <alignment horizontal="center"/>
    </xf>
    <xf numFmtId="0" fontId="3" fillId="2" borderId="0" xfId="0" applyFont="1" applyFill="1" applyBorder="1" applyAlignment="1" applyProtection="1">
      <alignment horizontal="left" indent="4"/>
    </xf>
    <xf numFmtId="0" fontId="3" fillId="2" borderId="0" xfId="0" applyFont="1" applyFill="1" applyBorder="1" applyAlignment="1" applyProtection="1">
      <alignment horizontal="center"/>
    </xf>
    <xf numFmtId="0" fontId="3" fillId="2" borderId="1" xfId="0" applyFont="1" applyFill="1" applyBorder="1" applyAlignment="1" applyProtection="1">
      <alignment horizontal="left" indent="1"/>
    </xf>
    <xf numFmtId="0" fontId="3" fillId="2" borderId="1" xfId="0" applyFont="1" applyFill="1" applyBorder="1" applyProtection="1"/>
    <xf numFmtId="0" fontId="14" fillId="2" borderId="1" xfId="0" applyFont="1" applyFill="1" applyBorder="1" applyProtection="1"/>
    <xf numFmtId="6" fontId="3" fillId="2" borderId="1" xfId="0" applyNumberFormat="1" applyFont="1" applyFill="1" applyBorder="1" applyAlignment="1" applyProtection="1">
      <alignment horizontal="center"/>
    </xf>
    <xf numFmtId="0" fontId="4" fillId="2" borderId="0" xfId="0" applyFont="1" applyFill="1" applyBorder="1" applyAlignment="1" applyProtection="1">
      <alignment horizontal="left" indent="1"/>
    </xf>
    <xf numFmtId="0" fontId="4" fillId="2" borderId="0" xfId="0" applyFont="1" applyFill="1" applyBorder="1" applyProtection="1"/>
    <xf numFmtId="0" fontId="17" fillId="2" borderId="0" xfId="0" applyFont="1" applyFill="1" applyBorder="1" applyProtection="1"/>
    <xf numFmtId="6" fontId="12" fillId="2" borderId="0" xfId="0" applyNumberFormat="1" applyFont="1" applyFill="1" applyBorder="1" applyAlignment="1" applyProtection="1">
      <alignment horizontal="center"/>
    </xf>
    <xf numFmtId="0" fontId="12" fillId="2" borderId="0" xfId="0" applyFont="1" applyFill="1" applyBorder="1" applyAlignment="1" applyProtection="1">
      <alignment horizontal="center"/>
    </xf>
    <xf numFmtId="0" fontId="6"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3" fillId="2" borderId="3" xfId="0" applyFont="1" applyFill="1" applyBorder="1" applyProtection="1"/>
    <xf numFmtId="0" fontId="0" fillId="2" borderId="1" xfId="0" applyFill="1" applyBorder="1" applyProtection="1"/>
    <xf numFmtId="6" fontId="0" fillId="2" borderId="0" xfId="0" applyNumberFormat="1" applyFill="1" applyBorder="1" applyAlignment="1" applyProtection="1">
      <alignment horizontal="center"/>
    </xf>
    <xf numFmtId="0" fontId="9" fillId="2" borderId="0" xfId="0" applyFont="1" applyFill="1" applyAlignment="1" applyProtection="1">
      <alignment vertical="center"/>
    </xf>
    <xf numFmtId="0" fontId="7" fillId="3" borderId="0" xfId="0" applyFont="1" applyFill="1" applyBorder="1" applyAlignment="1" applyProtection="1">
      <alignment vertical="center"/>
    </xf>
    <xf numFmtId="0" fontId="0" fillId="3" borderId="0" xfId="0" applyFill="1" applyProtection="1"/>
    <xf numFmtId="6" fontId="7" fillId="3" borderId="0"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6" fontId="7" fillId="2" borderId="0" xfId="0" applyNumberFormat="1" applyFont="1" applyFill="1" applyBorder="1" applyAlignment="1" applyProtection="1">
      <alignment horizontal="center" vertical="center"/>
    </xf>
    <xf numFmtId="0" fontId="3" fillId="2" borderId="0" xfId="0" applyFont="1" applyFill="1" applyAlignment="1" applyProtection="1">
      <alignment horizontal="left" indent="2"/>
    </xf>
    <xf numFmtId="0" fontId="0" fillId="2" borderId="0" xfId="0" applyFont="1" applyFill="1" applyProtection="1"/>
    <xf numFmtId="0" fontId="3" fillId="2" borderId="0" xfId="0" applyFont="1" applyFill="1" applyAlignment="1" applyProtection="1">
      <alignment horizontal="left" indent="3"/>
    </xf>
    <xf numFmtId="0" fontId="3" fillId="2" borderId="0" xfId="0" applyFont="1" applyFill="1" applyAlignment="1" applyProtection="1">
      <alignment horizontal="left" indent="4"/>
    </xf>
    <xf numFmtId="0" fontId="0" fillId="2" borderId="0" xfId="0" applyFill="1" applyAlignment="1" applyProtection="1"/>
    <xf numFmtId="0" fontId="0" fillId="0" borderId="0" xfId="0" applyAlignment="1" applyProtection="1"/>
    <xf numFmtId="0" fontId="14" fillId="2" borderId="0"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14" fillId="4" borderId="5" xfId="0" applyFont="1" applyFill="1" applyBorder="1" applyAlignment="1" applyProtection="1">
      <alignment horizontal="center" vertical="center" wrapText="1"/>
    </xf>
    <xf numFmtId="0" fontId="0" fillId="0" borderId="6" xfId="0" applyBorder="1" applyAlignment="1" applyProtection="1">
      <alignment horizontal="center"/>
    </xf>
    <xf numFmtId="0" fontId="0" fillId="0" borderId="7" xfId="0" applyBorder="1" applyAlignment="1" applyProtection="1">
      <alignment horizontal="center"/>
    </xf>
    <xf numFmtId="0" fontId="3" fillId="2" borderId="0" xfId="0" applyFont="1" applyFill="1" applyBorder="1" applyAlignment="1" applyProtection="1">
      <alignment horizontal="left"/>
    </xf>
    <xf numFmtId="0" fontId="0" fillId="0" borderId="0" xfId="0" applyFont="1" applyAlignment="1" applyProtection="1">
      <alignment horizontal="left"/>
    </xf>
    <xf numFmtId="0" fontId="0" fillId="0" borderId="0" xfId="0" applyFont="1" applyBorder="1" applyAlignment="1" applyProtection="1">
      <alignment horizontal="left"/>
    </xf>
    <xf numFmtId="0" fontId="3" fillId="2" borderId="0" xfId="0" applyFont="1" applyFill="1" applyBorder="1" applyAlignment="1" applyProtection="1">
      <alignment horizontal="left" indent="1"/>
    </xf>
    <xf numFmtId="0" fontId="0" fillId="0" borderId="0" xfId="0" applyFont="1" applyBorder="1" applyAlignment="1" applyProtection="1">
      <alignment horizontal="left" indent="1"/>
    </xf>
    <xf numFmtId="0" fontId="0" fillId="0" borderId="0" xfId="0" applyFont="1" applyAlignment="1" applyProtection="1">
      <alignment horizontal="left" indent="1"/>
    </xf>
    <xf numFmtId="0" fontId="0" fillId="0" borderId="8" xfId="0" applyFont="1" applyBorder="1" applyAlignment="1" applyProtection="1">
      <alignment horizontal="left" indent="1"/>
    </xf>
    <xf numFmtId="0" fontId="3" fillId="2" borderId="0" xfId="0" applyFont="1" applyFill="1" applyAlignment="1" applyProtection="1">
      <alignment horizontal="left" vertical="center" wrapText="1" indent="1"/>
    </xf>
    <xf numFmtId="0" fontId="0" fillId="0" borderId="0" xfId="0" applyFont="1" applyAlignment="1" applyProtection="1">
      <alignment horizontal="left" vertical="center" indent="1"/>
    </xf>
    <xf numFmtId="0" fontId="0" fillId="0" borderId="8" xfId="0" applyFont="1" applyBorder="1" applyAlignment="1" applyProtection="1">
      <alignment horizontal="left" vertical="center" indent="1"/>
    </xf>
  </cellXfs>
  <cellStyles count="1">
    <cellStyle name="Normal" xfId="0" builtinId="0"/>
  </cellStyles>
  <dxfs count="0"/>
  <tableStyles count="0" defaultTableStyle="TableStyleMedium2" defaultPivotStyle="PivotStyleLight16"/>
  <colors>
    <mruColors>
      <color rgb="FF0085C8"/>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1</xdr:rowOff>
    </xdr:from>
    <xdr:to>
      <xdr:col>6</xdr:col>
      <xdr:colOff>1</xdr:colOff>
      <xdr:row>1</xdr:row>
      <xdr:rowOff>14289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7626" y="1"/>
          <a:ext cx="7258050" cy="18145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5C8"/>
    <pageSetUpPr fitToPage="1"/>
  </sheetPr>
  <dimension ref="A1:Q73"/>
  <sheetViews>
    <sheetView tabSelected="1" topLeftCell="A23" workbookViewId="0">
      <selection activeCell="F44" sqref="F44"/>
    </sheetView>
  </sheetViews>
  <sheetFormatPr baseColWidth="10" defaultColWidth="9.1640625" defaultRowHeight="15" x14ac:dyDescent="0.2"/>
  <cols>
    <col min="1" max="1" width="1.6640625" style="4" customWidth="1"/>
    <col min="2" max="2" width="4.5" style="4" customWidth="1"/>
    <col min="3" max="6" width="25.83203125" style="4" customWidth="1"/>
    <col min="7" max="7" width="4.1640625" style="4" customWidth="1"/>
    <col min="8" max="8" width="119.5" style="67" customWidth="1"/>
    <col min="9" max="10" width="9.1640625" style="4"/>
    <col min="11" max="11" width="12.6640625" style="4" customWidth="1"/>
    <col min="12" max="16384" width="9.1640625" style="4"/>
  </cols>
  <sheetData>
    <row r="1" spans="1:17" ht="141.75" customHeight="1" x14ac:dyDescent="0.2">
      <c r="A1" s="3"/>
      <c r="B1" s="3"/>
      <c r="C1" s="3"/>
      <c r="D1" s="3"/>
      <c r="E1" s="3"/>
      <c r="F1" s="3"/>
      <c r="H1" s="66" t="s">
        <v>30</v>
      </c>
      <c r="J1" s="5"/>
      <c r="K1" s="5"/>
      <c r="L1" s="5"/>
      <c r="M1" s="5"/>
      <c r="N1" s="5"/>
      <c r="O1" s="5"/>
      <c r="P1" s="5"/>
      <c r="Q1" s="5"/>
    </row>
    <row r="2" spans="1:17" ht="30" customHeight="1" x14ac:dyDescent="0.2">
      <c r="A2" s="3"/>
      <c r="B2" s="6" t="s">
        <v>38</v>
      </c>
      <c r="E2" s="3"/>
      <c r="F2" s="7">
        <f ca="1">TODAY()</f>
        <v>43704</v>
      </c>
      <c r="G2" s="8"/>
      <c r="J2" s="5"/>
      <c r="K2" s="5"/>
      <c r="L2" s="9" t="s">
        <v>35</v>
      </c>
      <c r="M2" s="5"/>
      <c r="N2" s="5"/>
      <c r="O2" s="5"/>
      <c r="P2" s="5"/>
      <c r="Q2" s="5"/>
    </row>
    <row r="3" spans="1:17" ht="39.75" customHeight="1" x14ac:dyDescent="0.2">
      <c r="A3" s="3"/>
      <c r="B3" s="68" t="s">
        <v>52</v>
      </c>
      <c r="C3" s="69"/>
      <c r="D3" s="69"/>
      <c r="E3" s="69"/>
      <c r="F3" s="69"/>
      <c r="J3" s="5"/>
      <c r="K3" s="5"/>
      <c r="L3" s="9" t="s">
        <v>36</v>
      </c>
      <c r="M3" s="5"/>
      <c r="N3" s="5"/>
      <c r="O3" s="5"/>
      <c r="P3" s="5"/>
      <c r="Q3" s="5"/>
    </row>
    <row r="4" spans="1:17" ht="7.5" customHeight="1" x14ac:dyDescent="0.2">
      <c r="A4" s="3"/>
      <c r="B4" s="3"/>
      <c r="C4" s="10"/>
      <c r="D4" s="10"/>
      <c r="E4" s="11"/>
      <c r="F4" s="3"/>
      <c r="J4" s="5"/>
      <c r="K4" s="5"/>
      <c r="L4" s="12"/>
      <c r="M4" s="5"/>
      <c r="N4" s="5"/>
      <c r="O4" s="5"/>
      <c r="P4" s="5"/>
      <c r="Q4" s="5"/>
    </row>
    <row r="5" spans="1:17" ht="16.5" customHeight="1" x14ac:dyDescent="0.2">
      <c r="A5" s="3"/>
      <c r="B5" s="70" t="s">
        <v>39</v>
      </c>
      <c r="C5" s="71"/>
      <c r="D5" s="71"/>
      <c r="E5" s="71"/>
      <c r="F5" s="72"/>
      <c r="J5" s="5"/>
      <c r="K5" s="5"/>
      <c r="L5" s="13"/>
      <c r="M5" s="5"/>
      <c r="N5" s="5"/>
      <c r="O5" s="5"/>
      <c r="P5" s="5"/>
      <c r="Q5" s="5"/>
    </row>
    <row r="6" spans="1:17" ht="8.25" customHeight="1" x14ac:dyDescent="0.2">
      <c r="A6" s="3"/>
      <c r="B6" s="3"/>
      <c r="C6" s="14"/>
      <c r="D6" s="14"/>
      <c r="E6" s="15"/>
      <c r="F6" s="3"/>
      <c r="J6" s="5"/>
      <c r="K6" s="16"/>
      <c r="L6" s="5"/>
      <c r="M6" s="5"/>
      <c r="N6" s="5"/>
      <c r="O6" s="5"/>
      <c r="P6" s="5"/>
      <c r="Q6" s="5"/>
    </row>
    <row r="7" spans="1:17" ht="19" x14ac:dyDescent="0.25">
      <c r="A7" s="3"/>
      <c r="B7" s="17" t="s">
        <v>31</v>
      </c>
      <c r="C7" s="17"/>
      <c r="D7" s="17"/>
      <c r="E7" s="18"/>
      <c r="F7" s="18"/>
      <c r="I7" s="19"/>
      <c r="J7" s="5"/>
      <c r="K7" s="5"/>
      <c r="L7" s="5"/>
      <c r="M7" s="5"/>
      <c r="N7" s="5"/>
      <c r="O7" s="5"/>
      <c r="P7" s="5"/>
      <c r="Q7" s="5"/>
    </row>
    <row r="8" spans="1:17" ht="5.25" customHeight="1" x14ac:dyDescent="0.2">
      <c r="A8" s="3"/>
      <c r="B8" s="3"/>
      <c r="C8" s="20"/>
      <c r="D8" s="20"/>
      <c r="F8" s="21"/>
      <c r="I8" s="19"/>
      <c r="J8" s="5"/>
      <c r="K8" s="5"/>
      <c r="L8" s="5"/>
      <c r="M8" s="5"/>
      <c r="N8" s="5"/>
      <c r="O8" s="5"/>
      <c r="P8" s="5"/>
      <c r="Q8" s="5"/>
    </row>
    <row r="9" spans="1:17" ht="11.25" customHeight="1" x14ac:dyDescent="0.2">
      <c r="A9" s="3"/>
      <c r="B9" s="73" t="s">
        <v>53</v>
      </c>
      <c r="C9" s="74"/>
      <c r="D9" s="74"/>
      <c r="E9" s="75"/>
      <c r="F9" s="21"/>
      <c r="I9" s="19"/>
      <c r="J9" s="5"/>
      <c r="K9" s="5"/>
      <c r="L9" s="5"/>
      <c r="M9" s="5"/>
      <c r="N9" s="5"/>
      <c r="O9" s="5"/>
      <c r="P9" s="5"/>
      <c r="Q9" s="5"/>
    </row>
    <row r="10" spans="1:17" ht="5.25" customHeight="1" x14ac:dyDescent="0.2">
      <c r="A10" s="3"/>
      <c r="B10" s="3"/>
      <c r="C10" s="20"/>
      <c r="D10" s="20"/>
      <c r="F10" s="21"/>
      <c r="I10" s="19"/>
      <c r="J10" s="5"/>
      <c r="K10" s="5"/>
      <c r="L10" s="5"/>
      <c r="M10" s="5"/>
      <c r="N10" s="5"/>
      <c r="O10" s="5"/>
      <c r="P10" s="5"/>
      <c r="Q10" s="5"/>
    </row>
    <row r="11" spans="1:17" ht="16.5" customHeight="1" x14ac:dyDescent="0.2">
      <c r="A11" s="3"/>
      <c r="B11" s="76" t="s">
        <v>0</v>
      </c>
      <c r="C11" s="78"/>
      <c r="D11" s="78"/>
      <c r="E11" s="79"/>
      <c r="F11" s="1">
        <v>100</v>
      </c>
      <c r="I11" s="19"/>
      <c r="J11" s="5"/>
      <c r="K11" s="5"/>
      <c r="L11" s="5"/>
      <c r="M11" s="5"/>
      <c r="N11" s="5"/>
      <c r="O11" s="5"/>
      <c r="P11" s="5"/>
      <c r="Q11" s="5"/>
    </row>
    <row r="12" spans="1:17" ht="5.25" customHeight="1" x14ac:dyDescent="0.2">
      <c r="A12" s="3"/>
      <c r="B12" s="22"/>
      <c r="C12" s="23"/>
      <c r="D12" s="23"/>
      <c r="E12" s="24"/>
      <c r="F12" s="25"/>
      <c r="I12" s="19"/>
      <c r="J12" s="5"/>
      <c r="K12" s="5"/>
      <c r="L12" s="5"/>
      <c r="M12" s="5"/>
      <c r="N12" s="5"/>
      <c r="O12" s="5"/>
      <c r="P12" s="5"/>
      <c r="Q12" s="5"/>
    </row>
    <row r="13" spans="1:17" ht="16.5" customHeight="1" x14ac:dyDescent="0.2">
      <c r="A13" s="3"/>
      <c r="B13" s="76" t="s">
        <v>40</v>
      </c>
      <c r="C13" s="78"/>
      <c r="D13" s="78"/>
      <c r="E13" s="79"/>
      <c r="F13" s="1" t="s">
        <v>35</v>
      </c>
      <c r="I13" s="19"/>
      <c r="J13" s="5"/>
      <c r="K13" s="5"/>
      <c r="L13" s="5"/>
      <c r="M13" s="5"/>
      <c r="N13" s="5"/>
      <c r="O13" s="5"/>
      <c r="P13" s="5"/>
      <c r="Q13" s="5"/>
    </row>
    <row r="14" spans="1:17" ht="5.25" customHeight="1" x14ac:dyDescent="0.2">
      <c r="A14" s="3"/>
      <c r="B14" s="22"/>
      <c r="C14" s="26"/>
      <c r="D14" s="26"/>
      <c r="E14" s="24"/>
      <c r="F14" s="27"/>
      <c r="I14" s="28"/>
      <c r="J14" s="5"/>
      <c r="K14" s="5"/>
      <c r="L14" s="5"/>
      <c r="M14" s="5"/>
      <c r="N14" s="5"/>
      <c r="O14" s="5"/>
      <c r="P14" s="5"/>
      <c r="Q14" s="5"/>
    </row>
    <row r="15" spans="1:17" ht="16.5" customHeight="1" x14ac:dyDescent="0.2">
      <c r="A15" s="3"/>
      <c r="B15" s="76" t="s">
        <v>1</v>
      </c>
      <c r="C15" s="78"/>
      <c r="D15" s="78"/>
      <c r="E15" s="79"/>
      <c r="F15" s="2">
        <v>50000</v>
      </c>
      <c r="I15" s="19"/>
      <c r="J15" s="5"/>
      <c r="K15" s="5"/>
      <c r="L15" s="5"/>
      <c r="M15" s="5"/>
      <c r="N15" s="5"/>
      <c r="O15" s="5"/>
      <c r="P15" s="5"/>
      <c r="Q15" s="5"/>
    </row>
    <row r="16" spans="1:17" ht="5.25" customHeight="1" x14ac:dyDescent="0.2">
      <c r="A16" s="3"/>
      <c r="B16" s="22"/>
      <c r="C16" s="23"/>
      <c r="D16" s="23"/>
      <c r="E16" s="24"/>
      <c r="F16" s="29"/>
      <c r="I16" s="19"/>
      <c r="J16" s="5"/>
      <c r="K16" s="5"/>
      <c r="L16" s="5"/>
      <c r="M16" s="5"/>
      <c r="N16" s="5"/>
      <c r="O16" s="5"/>
      <c r="P16" s="5"/>
      <c r="Q16" s="5"/>
    </row>
    <row r="17" spans="1:17" ht="16.5" customHeight="1" x14ac:dyDescent="0.2">
      <c r="A17" s="3"/>
      <c r="B17" s="76" t="s">
        <v>2</v>
      </c>
      <c r="C17" s="78"/>
      <c r="D17" s="78"/>
      <c r="E17" s="79"/>
      <c r="F17" s="2">
        <v>50</v>
      </c>
      <c r="I17" s="28"/>
      <c r="J17" s="5"/>
      <c r="K17" s="5"/>
      <c r="L17" s="5"/>
      <c r="M17" s="5"/>
      <c r="N17" s="5"/>
      <c r="O17" s="5"/>
      <c r="P17" s="5"/>
      <c r="Q17" s="5"/>
    </row>
    <row r="18" spans="1:17" ht="5.25" customHeight="1" x14ac:dyDescent="0.2">
      <c r="A18" s="3"/>
      <c r="B18" s="22"/>
      <c r="C18" s="23"/>
      <c r="D18" s="23"/>
      <c r="E18" s="24"/>
      <c r="F18" s="29"/>
      <c r="I18" s="28"/>
      <c r="J18" s="5"/>
      <c r="K18" s="5"/>
      <c r="L18" s="5"/>
      <c r="M18" s="5"/>
      <c r="N18" s="5"/>
      <c r="O18" s="5"/>
      <c r="P18" s="5"/>
      <c r="Q18" s="5"/>
    </row>
    <row r="19" spans="1:17" ht="16.5" customHeight="1" x14ac:dyDescent="0.2">
      <c r="B19" s="76" t="s">
        <v>3</v>
      </c>
      <c r="C19" s="78"/>
      <c r="D19" s="78"/>
      <c r="E19" s="79"/>
      <c r="F19" s="2">
        <v>100</v>
      </c>
      <c r="J19" s="5"/>
      <c r="K19" s="5"/>
      <c r="L19" s="5"/>
      <c r="M19" s="5"/>
      <c r="N19" s="5"/>
      <c r="O19" s="5"/>
      <c r="P19" s="5"/>
      <c r="Q19" s="5"/>
    </row>
    <row r="20" spans="1:17" ht="5.25" customHeight="1" x14ac:dyDescent="0.2">
      <c r="B20" s="30"/>
      <c r="C20" s="31"/>
      <c r="D20" s="31"/>
      <c r="E20" s="30"/>
      <c r="F20" s="29"/>
      <c r="J20" s="5"/>
      <c r="K20" s="5"/>
      <c r="L20" s="5"/>
      <c r="M20" s="5"/>
      <c r="N20" s="5"/>
      <c r="O20" s="5"/>
      <c r="P20" s="5"/>
      <c r="Q20" s="5"/>
    </row>
    <row r="21" spans="1:17" ht="16.5" customHeight="1" x14ac:dyDescent="0.2">
      <c r="B21" s="80" t="s">
        <v>46</v>
      </c>
      <c r="C21" s="81"/>
      <c r="D21" s="81"/>
      <c r="E21" s="82"/>
      <c r="F21" s="1">
        <v>12</v>
      </c>
      <c r="J21" s="5"/>
      <c r="K21" s="5"/>
      <c r="L21" s="5"/>
      <c r="M21" s="5"/>
      <c r="N21" s="5"/>
      <c r="O21" s="5"/>
      <c r="P21" s="5"/>
      <c r="Q21" s="5"/>
    </row>
    <row r="22" spans="1:17" ht="5.25" customHeight="1" x14ac:dyDescent="0.2">
      <c r="B22" s="32"/>
      <c r="C22" s="33"/>
      <c r="D22" s="33"/>
      <c r="E22" s="32"/>
      <c r="F22" s="25"/>
      <c r="J22" s="5"/>
      <c r="K22" s="5"/>
      <c r="L22" s="5"/>
      <c r="M22" s="5"/>
      <c r="N22" s="5"/>
      <c r="O22" s="5"/>
      <c r="P22" s="5"/>
      <c r="Q22" s="5"/>
    </row>
    <row r="23" spans="1:17" ht="16.5" customHeight="1" x14ac:dyDescent="0.2">
      <c r="B23" s="80" t="s">
        <v>47</v>
      </c>
      <c r="C23" s="81"/>
      <c r="D23" s="81"/>
      <c r="E23" s="82"/>
      <c r="F23" s="1">
        <v>6</v>
      </c>
      <c r="J23" s="5"/>
      <c r="K23" s="5"/>
      <c r="L23" s="5"/>
      <c r="M23" s="5"/>
      <c r="N23" s="5"/>
      <c r="O23" s="5"/>
      <c r="P23" s="5"/>
      <c r="Q23" s="5"/>
    </row>
    <row r="24" spans="1:17" ht="5.25" customHeight="1" x14ac:dyDescent="0.2">
      <c r="C24" s="34"/>
      <c r="D24" s="34"/>
      <c r="E24" s="21"/>
      <c r="F24" s="20"/>
      <c r="J24" s="5"/>
      <c r="K24" s="5"/>
      <c r="L24" s="5"/>
      <c r="M24" s="5"/>
      <c r="N24" s="5"/>
      <c r="O24" s="5"/>
      <c r="P24" s="5"/>
      <c r="Q24" s="5"/>
    </row>
    <row r="25" spans="1:17" ht="16.5" customHeight="1" x14ac:dyDescent="0.2">
      <c r="A25" s="3"/>
      <c r="B25" s="76" t="s">
        <v>42</v>
      </c>
      <c r="C25" s="77"/>
      <c r="D25" s="77"/>
      <c r="E25" s="77"/>
      <c r="F25" s="35">
        <f>IF('Store Model'!F13="Yes",8000,4000)</f>
        <v>8000</v>
      </c>
      <c r="I25" s="19"/>
      <c r="J25" s="5"/>
      <c r="K25" s="5"/>
      <c r="L25" s="5"/>
      <c r="M25" s="5"/>
      <c r="N25" s="5"/>
      <c r="O25" s="5"/>
      <c r="P25" s="5"/>
      <c r="Q25" s="5"/>
    </row>
    <row r="26" spans="1:17" ht="5.25" customHeight="1" x14ac:dyDescent="0.2">
      <c r="C26" s="34"/>
      <c r="D26" s="34"/>
      <c r="E26" s="21"/>
      <c r="F26" s="20"/>
      <c r="J26" s="5"/>
      <c r="K26" s="5"/>
      <c r="L26" s="5"/>
      <c r="M26" s="5"/>
      <c r="N26" s="5"/>
      <c r="O26" s="5"/>
      <c r="P26" s="5"/>
      <c r="Q26" s="5"/>
    </row>
    <row r="27" spans="1:17" ht="19" x14ac:dyDescent="0.25">
      <c r="A27" s="36"/>
      <c r="B27" s="17" t="s">
        <v>9</v>
      </c>
      <c r="C27" s="17"/>
      <c r="D27" s="17"/>
      <c r="E27" s="17"/>
      <c r="F27" s="18"/>
      <c r="G27" s="36"/>
      <c r="J27" s="5"/>
      <c r="K27" s="5"/>
      <c r="L27" s="5"/>
      <c r="M27" s="5"/>
      <c r="N27" s="5"/>
      <c r="O27" s="5"/>
      <c r="P27" s="5"/>
      <c r="Q27" s="5"/>
    </row>
    <row r="28" spans="1:17" ht="5.25" customHeight="1" x14ac:dyDescent="0.2">
      <c r="A28" s="3"/>
      <c r="B28" s="3"/>
      <c r="C28" s="20"/>
      <c r="D28" s="20"/>
      <c r="F28" s="29"/>
      <c r="I28" s="19"/>
      <c r="J28" s="5"/>
      <c r="K28" s="5"/>
      <c r="L28" s="5"/>
      <c r="M28" s="5"/>
      <c r="N28" s="5"/>
      <c r="O28" s="5"/>
      <c r="P28" s="5"/>
      <c r="Q28" s="5"/>
    </row>
    <row r="29" spans="1:17" x14ac:dyDescent="0.2">
      <c r="A29" s="3"/>
      <c r="B29" s="23" t="s">
        <v>15</v>
      </c>
      <c r="C29" s="20"/>
      <c r="D29" s="20"/>
      <c r="E29" s="37"/>
      <c r="F29" s="38">
        <f>'Store Model'!F15/10</f>
        <v>5000</v>
      </c>
      <c r="G29" s="20"/>
    </row>
    <row r="30" spans="1:17" x14ac:dyDescent="0.2">
      <c r="A30" s="3"/>
      <c r="B30" s="23" t="s">
        <v>16</v>
      </c>
      <c r="C30" s="20"/>
      <c r="D30" s="20"/>
      <c r="E30" s="37"/>
      <c r="F30" s="38"/>
      <c r="G30" s="20"/>
    </row>
    <row r="31" spans="1:17" x14ac:dyDescent="0.2">
      <c r="A31" s="3"/>
      <c r="B31" s="39" t="s">
        <v>17</v>
      </c>
      <c r="C31" s="20"/>
      <c r="D31" s="20"/>
      <c r="E31" s="37"/>
      <c r="F31" s="38">
        <f>'Store Model'!F15*0.02</f>
        <v>1000</v>
      </c>
      <c r="G31" s="20"/>
    </row>
    <row r="32" spans="1:17" x14ac:dyDescent="0.2">
      <c r="A32" s="3"/>
      <c r="B32" s="39" t="s">
        <v>18</v>
      </c>
      <c r="C32" s="20"/>
      <c r="D32" s="20"/>
      <c r="E32" s="37"/>
      <c r="F32" s="38">
        <f>'Store Model'!F11*$F$25/1000*2</f>
        <v>1600</v>
      </c>
      <c r="G32" s="20"/>
    </row>
    <row r="33" spans="1:17" x14ac:dyDescent="0.2">
      <c r="A33" s="3"/>
      <c r="B33" s="39" t="s">
        <v>4</v>
      </c>
      <c r="C33" s="20"/>
      <c r="D33" s="20"/>
      <c r="E33" s="37"/>
      <c r="F33" s="38">
        <f>'Store Model'!F11*$F$25/1000*1</f>
        <v>800</v>
      </c>
      <c r="G33" s="20"/>
    </row>
    <row r="34" spans="1:17" x14ac:dyDescent="0.2">
      <c r="A34" s="3"/>
      <c r="B34" s="23" t="s">
        <v>5</v>
      </c>
      <c r="C34" s="20"/>
      <c r="D34" s="20"/>
      <c r="E34" s="37"/>
      <c r="F34" s="40"/>
      <c r="G34" s="20"/>
    </row>
    <row r="35" spans="1:17" x14ac:dyDescent="0.2">
      <c r="A35" s="3"/>
      <c r="B35" s="23" t="s">
        <v>7</v>
      </c>
      <c r="C35" s="20"/>
      <c r="D35" s="20"/>
      <c r="E35" s="37"/>
      <c r="F35" s="38">
        <v>0</v>
      </c>
      <c r="G35" s="20"/>
    </row>
    <row r="36" spans="1:17" x14ac:dyDescent="0.2">
      <c r="A36" s="3"/>
      <c r="B36" s="23" t="s">
        <v>19</v>
      </c>
      <c r="C36" s="20"/>
      <c r="D36" s="20"/>
      <c r="E36" s="37"/>
      <c r="F36" s="38">
        <f>'Store Model'!F11*($F$25/1000)*15</f>
        <v>12000</v>
      </c>
      <c r="G36" s="20"/>
    </row>
    <row r="37" spans="1:17" x14ac:dyDescent="0.2">
      <c r="A37" s="3"/>
      <c r="B37" s="41" t="s">
        <v>41</v>
      </c>
      <c r="C37" s="42"/>
      <c r="D37" s="42"/>
      <c r="E37" s="43"/>
      <c r="F37" s="44">
        <f>'Store Model'!F11*($F$25/1000)*10</f>
        <v>8000</v>
      </c>
      <c r="G37" s="20"/>
    </row>
    <row r="38" spans="1:17" x14ac:dyDescent="0.2">
      <c r="A38" s="3"/>
      <c r="B38" s="45" t="s">
        <v>6</v>
      </c>
      <c r="C38" s="46"/>
      <c r="D38" s="46"/>
      <c r="E38" s="47"/>
      <c r="F38" s="38">
        <f>F29+F31+F32+F33+F35+F36+F37</f>
        <v>28400</v>
      </c>
      <c r="G38" s="20"/>
    </row>
    <row r="39" spans="1:17" ht="5.25" customHeight="1" x14ac:dyDescent="0.2">
      <c r="A39" s="3"/>
      <c r="B39" s="3"/>
      <c r="C39" s="20"/>
      <c r="D39" s="20"/>
      <c r="F39" s="29"/>
      <c r="I39" s="19"/>
      <c r="J39" s="5"/>
      <c r="K39" s="5"/>
      <c r="L39" s="5"/>
      <c r="M39" s="5"/>
      <c r="N39" s="5"/>
      <c r="O39" s="5"/>
      <c r="P39" s="5"/>
      <c r="Q39" s="5"/>
    </row>
    <row r="40" spans="1:17" ht="19" x14ac:dyDescent="0.25">
      <c r="A40" s="36"/>
      <c r="B40" s="17" t="s">
        <v>11</v>
      </c>
      <c r="C40" s="18"/>
      <c r="D40" s="18"/>
      <c r="E40" s="18"/>
      <c r="F40" s="18"/>
      <c r="G40" s="36"/>
    </row>
    <row r="41" spans="1:17" ht="5.25" customHeight="1" x14ac:dyDescent="0.2">
      <c r="A41" s="3"/>
      <c r="B41" s="3"/>
      <c r="C41" s="20"/>
      <c r="D41" s="20"/>
      <c r="F41" s="29"/>
      <c r="I41" s="19"/>
      <c r="J41" s="5"/>
      <c r="K41" s="5"/>
      <c r="L41" s="5"/>
      <c r="M41" s="5"/>
      <c r="N41" s="5"/>
      <c r="O41" s="5"/>
      <c r="P41" s="5"/>
      <c r="Q41" s="5"/>
    </row>
    <row r="42" spans="1:17" x14ac:dyDescent="0.2">
      <c r="A42" s="3"/>
      <c r="B42" s="20" t="s">
        <v>43</v>
      </c>
      <c r="F42" s="48">
        <f>'Store Model'!F11*$F$25*'Store Model'!F21/100</f>
        <v>96000</v>
      </c>
      <c r="G42" s="20"/>
    </row>
    <row r="43" spans="1:17" x14ac:dyDescent="0.2">
      <c r="A43" s="3"/>
      <c r="B43" s="20" t="s">
        <v>8</v>
      </c>
      <c r="F43" s="49"/>
      <c r="G43" s="20"/>
    </row>
    <row r="44" spans="1:17" x14ac:dyDescent="0.2">
      <c r="A44" s="3"/>
      <c r="B44" s="20" t="s">
        <v>44</v>
      </c>
      <c r="F44" s="48">
        <f>'Store Model'!F11*$F$25*'Store Model'!F23/100</f>
        <v>48000</v>
      </c>
      <c r="G44" s="20"/>
    </row>
    <row r="45" spans="1:17" ht="5.25" customHeight="1" x14ac:dyDescent="0.2">
      <c r="A45" s="3"/>
      <c r="B45" s="3"/>
      <c r="C45" s="20"/>
      <c r="D45" s="20"/>
      <c r="F45" s="29"/>
      <c r="I45" s="19"/>
      <c r="J45" s="5"/>
      <c r="K45" s="5"/>
      <c r="L45" s="5"/>
      <c r="M45" s="5"/>
      <c r="N45" s="5"/>
      <c r="O45" s="5"/>
      <c r="P45" s="5"/>
      <c r="Q45" s="5"/>
    </row>
    <row r="46" spans="1:17" ht="19" x14ac:dyDescent="0.25">
      <c r="A46" s="36"/>
      <c r="B46" s="17" t="s">
        <v>34</v>
      </c>
      <c r="C46" s="17"/>
      <c r="D46" s="17"/>
      <c r="E46" s="17"/>
      <c r="F46" s="18"/>
      <c r="G46" s="36"/>
    </row>
    <row r="47" spans="1:17" ht="21" customHeight="1" x14ac:dyDescent="0.2">
      <c r="A47" s="34"/>
      <c r="B47" s="50"/>
      <c r="D47" s="51" t="s">
        <v>20</v>
      </c>
      <c r="E47" s="51" t="s">
        <v>12</v>
      </c>
      <c r="F47" s="52" t="s">
        <v>10</v>
      </c>
      <c r="G47" s="53"/>
    </row>
    <row r="48" spans="1:17" ht="19.5" customHeight="1" x14ac:dyDescent="0.2">
      <c r="B48" s="20" t="s">
        <v>11</v>
      </c>
      <c r="D48" s="38">
        <v>0</v>
      </c>
      <c r="E48" s="38">
        <f>F44</f>
        <v>48000</v>
      </c>
      <c r="F48" s="38">
        <f>F42</f>
        <v>96000</v>
      </c>
      <c r="G48" s="20"/>
    </row>
    <row r="49" spans="1:17" ht="19.5" customHeight="1" x14ac:dyDescent="0.2">
      <c r="B49" s="42" t="s">
        <v>9</v>
      </c>
      <c r="C49" s="54"/>
      <c r="D49" s="44">
        <f>-(('Store Model'!F11*$F$25/2000*'Store Model'!F17)+('Store Model'!F11*4*'Store Model'!F19))</f>
        <v>-60000</v>
      </c>
      <c r="E49" s="44">
        <f>-F38</f>
        <v>-28400</v>
      </c>
      <c r="F49" s="44">
        <f>-F38</f>
        <v>-28400</v>
      </c>
      <c r="G49" s="20"/>
    </row>
    <row r="50" spans="1:17" ht="19.5" customHeight="1" x14ac:dyDescent="0.2">
      <c r="B50" s="20" t="s">
        <v>13</v>
      </c>
      <c r="D50" s="55">
        <f>D48+D49</f>
        <v>-60000</v>
      </c>
      <c r="E50" s="55">
        <f>E48+E49</f>
        <v>19600</v>
      </c>
      <c r="F50" s="38">
        <f>F48+F49</f>
        <v>67600</v>
      </c>
      <c r="G50" s="20"/>
    </row>
    <row r="51" spans="1:17" ht="5.25" customHeight="1" x14ac:dyDescent="0.2">
      <c r="A51" s="3"/>
      <c r="B51" s="3"/>
      <c r="C51" s="20"/>
      <c r="D51" s="20"/>
      <c r="F51" s="29"/>
      <c r="I51" s="19"/>
      <c r="J51" s="5"/>
      <c r="K51" s="5"/>
      <c r="L51" s="5"/>
      <c r="M51" s="5"/>
      <c r="N51" s="5"/>
      <c r="O51" s="5"/>
      <c r="P51" s="5"/>
      <c r="Q51" s="5"/>
    </row>
    <row r="52" spans="1:17" ht="19" x14ac:dyDescent="0.2">
      <c r="A52" s="56"/>
      <c r="B52" s="57" t="s">
        <v>21</v>
      </c>
      <c r="C52" s="58"/>
      <c r="D52" s="59" t="s">
        <v>14</v>
      </c>
      <c r="E52" s="59">
        <f>E50-$D$50</f>
        <v>79600</v>
      </c>
      <c r="F52" s="59">
        <f>F50-$D$50</f>
        <v>127600</v>
      </c>
      <c r="G52" s="60"/>
    </row>
    <row r="53" spans="1:17" ht="20.25" customHeight="1" x14ac:dyDescent="0.2">
      <c r="A53" s="56"/>
      <c r="B53" s="60"/>
      <c r="D53" s="61"/>
      <c r="E53" s="61"/>
      <c r="F53" s="61"/>
      <c r="G53" s="60"/>
    </row>
    <row r="54" spans="1:17" ht="19" x14ac:dyDescent="0.25">
      <c r="B54" s="17" t="s">
        <v>22</v>
      </c>
      <c r="C54" s="17"/>
      <c r="D54" s="17"/>
      <c r="E54" s="18"/>
      <c r="F54" s="18"/>
    </row>
    <row r="55" spans="1:17" ht="5.25" customHeight="1" x14ac:dyDescent="0.2">
      <c r="A55" s="3"/>
      <c r="B55" s="3"/>
      <c r="C55" s="20"/>
      <c r="D55" s="20"/>
      <c r="F55" s="29"/>
      <c r="I55" s="19"/>
      <c r="J55" s="5"/>
      <c r="K55" s="5"/>
      <c r="L55" s="5"/>
      <c r="M55" s="5"/>
      <c r="N55" s="5"/>
      <c r="O55" s="5"/>
      <c r="P55" s="5"/>
      <c r="Q55" s="5"/>
    </row>
    <row r="56" spans="1:17" ht="15" customHeight="1" x14ac:dyDescent="0.2">
      <c r="A56" s="3"/>
      <c r="B56" s="62" t="s">
        <v>54</v>
      </c>
      <c r="C56" s="20"/>
      <c r="D56" s="20"/>
      <c r="F56" s="29"/>
      <c r="I56" s="19"/>
      <c r="J56" s="5"/>
      <c r="K56" s="5"/>
      <c r="L56" s="5"/>
      <c r="M56" s="5"/>
      <c r="N56" s="5"/>
      <c r="O56" s="5"/>
      <c r="P56" s="5"/>
      <c r="Q56" s="5"/>
    </row>
    <row r="57" spans="1:17" ht="15" customHeight="1" x14ac:dyDescent="0.2">
      <c r="A57" s="3"/>
      <c r="B57" s="62" t="s">
        <v>55</v>
      </c>
      <c r="C57" s="20"/>
      <c r="D57" s="20"/>
      <c r="F57" s="29"/>
      <c r="I57" s="19"/>
      <c r="J57" s="5"/>
      <c r="K57" s="5"/>
      <c r="L57" s="5"/>
      <c r="M57" s="5"/>
      <c r="N57" s="5"/>
      <c r="O57" s="5"/>
      <c r="P57" s="5"/>
      <c r="Q57" s="5"/>
    </row>
    <row r="58" spans="1:17" x14ac:dyDescent="0.2">
      <c r="B58" s="62" t="s">
        <v>24</v>
      </c>
      <c r="C58" s="63"/>
      <c r="D58" s="34"/>
      <c r="E58" s="63"/>
      <c r="F58" s="63"/>
    </row>
    <row r="59" spans="1:17" x14ac:dyDescent="0.2">
      <c r="B59" s="62" t="s">
        <v>25</v>
      </c>
      <c r="C59" s="63"/>
      <c r="D59" s="34"/>
      <c r="E59" s="63"/>
      <c r="F59" s="63"/>
    </row>
    <row r="60" spans="1:17" x14ac:dyDescent="0.2">
      <c r="B60" s="62" t="s">
        <v>45</v>
      </c>
      <c r="C60" s="63"/>
      <c r="D60" s="34"/>
      <c r="E60" s="63"/>
      <c r="F60" s="63"/>
    </row>
    <row r="61" spans="1:17" x14ac:dyDescent="0.2">
      <c r="B61" s="62" t="s">
        <v>51</v>
      </c>
      <c r="C61" s="63"/>
      <c r="D61" s="34"/>
      <c r="E61" s="63"/>
      <c r="F61" s="63"/>
    </row>
    <row r="62" spans="1:17" x14ac:dyDescent="0.2">
      <c r="B62" s="64" t="s">
        <v>50</v>
      </c>
      <c r="C62" s="63"/>
      <c r="D62" s="34"/>
      <c r="E62" s="63"/>
      <c r="F62" s="63"/>
    </row>
    <row r="63" spans="1:17" x14ac:dyDescent="0.2">
      <c r="B63" s="62" t="s">
        <v>23</v>
      </c>
      <c r="C63" s="63"/>
      <c r="D63" s="34"/>
      <c r="E63" s="63"/>
      <c r="F63" s="63"/>
    </row>
    <row r="64" spans="1:17" x14ac:dyDescent="0.2">
      <c r="A64" s="4" t="s">
        <v>30</v>
      </c>
      <c r="B64" s="62" t="s">
        <v>48</v>
      </c>
      <c r="C64" s="63"/>
      <c r="D64" s="34"/>
      <c r="E64" s="63"/>
      <c r="F64" s="63"/>
    </row>
    <row r="65" spans="1:6" x14ac:dyDescent="0.2">
      <c r="B65" s="62" t="s">
        <v>37</v>
      </c>
      <c r="C65" s="63"/>
      <c r="D65" s="34"/>
      <c r="E65" s="63"/>
      <c r="F65" s="63"/>
    </row>
    <row r="66" spans="1:6" x14ac:dyDescent="0.2">
      <c r="B66" s="62" t="s">
        <v>49</v>
      </c>
      <c r="C66" s="63"/>
      <c r="D66" s="34"/>
      <c r="E66" s="63"/>
      <c r="F66" s="63"/>
    </row>
    <row r="67" spans="1:6" x14ac:dyDescent="0.2">
      <c r="B67" s="62" t="s">
        <v>28</v>
      </c>
      <c r="C67" s="63"/>
      <c r="D67" s="34"/>
      <c r="E67" s="63"/>
      <c r="F67" s="63"/>
    </row>
    <row r="68" spans="1:6" x14ac:dyDescent="0.2">
      <c r="B68" s="65" t="s">
        <v>32</v>
      </c>
      <c r="C68" s="63"/>
      <c r="D68" s="62"/>
      <c r="E68" s="63"/>
      <c r="F68" s="63"/>
    </row>
    <row r="69" spans="1:6" x14ac:dyDescent="0.2">
      <c r="B69" s="62" t="s">
        <v>29</v>
      </c>
      <c r="C69" s="63"/>
      <c r="D69" s="34"/>
      <c r="E69" s="63"/>
      <c r="F69" s="63"/>
    </row>
    <row r="70" spans="1:6" x14ac:dyDescent="0.2">
      <c r="B70" s="62" t="s">
        <v>26</v>
      </c>
      <c r="C70" s="63"/>
      <c r="D70" s="34"/>
      <c r="E70" s="63"/>
      <c r="F70" s="63"/>
    </row>
    <row r="71" spans="1:6" x14ac:dyDescent="0.2">
      <c r="B71" s="62" t="s">
        <v>27</v>
      </c>
      <c r="C71" s="63"/>
      <c r="D71" s="34"/>
      <c r="E71" s="63"/>
      <c r="F71" s="63"/>
    </row>
    <row r="72" spans="1:6" x14ac:dyDescent="0.2">
      <c r="B72" s="65" t="s">
        <v>33</v>
      </c>
      <c r="C72" s="63"/>
      <c r="D72" s="62"/>
      <c r="E72" s="63"/>
      <c r="F72" s="63"/>
    </row>
    <row r="73" spans="1:6" x14ac:dyDescent="0.2">
      <c r="A73" s="4" t="s">
        <v>56</v>
      </c>
    </row>
  </sheetData>
  <sheetProtection algorithmName="SHA-512" hashValue="CGpC+QFvM9GJvKstLuBwMd8yeRBpUjpOaK4Da1tFGhRYGGgfclYG8+w6TXBRuX0dEvvgW+3NmwoJoLBMiM+FTQ==" saltValue="fkJdjVSdKh3AVFySg8KgAA==" spinCount="100000" sheet="1" objects="1" scenarios="1"/>
  <mergeCells count="12">
    <mergeCell ref="H1:H1048576"/>
    <mergeCell ref="B3:F3"/>
    <mergeCell ref="B5:F5"/>
    <mergeCell ref="B9:E9"/>
    <mergeCell ref="B25:E25"/>
    <mergeCell ref="B11:E11"/>
    <mergeCell ref="B13:E13"/>
    <mergeCell ref="B15:E15"/>
    <mergeCell ref="B17:E17"/>
    <mergeCell ref="B19:E19"/>
    <mergeCell ref="B21:E21"/>
    <mergeCell ref="B23:E23"/>
  </mergeCells>
  <dataValidations count="1">
    <dataValidation type="list" allowBlank="1" showInputMessage="1" showErrorMessage="1" sqref="F13" xr:uid="{00000000-0002-0000-0000-000000000000}">
      <formula1>$L$2:$L$3</formula1>
    </dataValidation>
  </dataValidations>
  <pageMargins left="0.7" right="0.7" top="0.75" bottom="0.75" header="0.3" footer="0.3"/>
  <pageSetup scale="82" fitToHeight="0" orientation="portrait" r:id="rId1"/>
  <headerFooter>
    <oddHeader>&amp;CRigid Plastics Baler Economic Model</oddHeader>
    <oddFooter>&amp;L&amp;D&amp;CPrepared by the APR&amp;RModel Updated Sept 2016</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Store Model</vt:lpstr>
      <vt:lpstr>Output</vt:lpstr>
      <vt:lpstr>'Store Model'!Print_Area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Bedard</dc:creator>
  <cp:lastModifiedBy>Kate E</cp:lastModifiedBy>
  <cp:lastPrinted>2016-09-08T17:57:16Z</cp:lastPrinted>
  <dcterms:created xsi:type="dcterms:W3CDTF">2016-07-26T15:59:57Z</dcterms:created>
  <dcterms:modified xsi:type="dcterms:W3CDTF">2019-08-27T17:25:00Z</dcterms:modified>
</cp:coreProperties>
</file>